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5312" windowHeight="7968" activeTab="5"/>
  </bookViews>
  <sheets>
    <sheet name="2012-13" sheetId="1" r:id="rId1"/>
    <sheet name="2013-14" sheetId="2" r:id="rId2"/>
    <sheet name="2014-15" sheetId="4" r:id="rId3"/>
    <sheet name="2015-16" sheetId="5" r:id="rId4"/>
    <sheet name="2016-17" sheetId="6" r:id="rId5"/>
    <sheet name="2017-18" sheetId="3" r:id="rId6"/>
    <sheet name="Sheet1" sheetId="7" r:id="rId7"/>
  </sheets>
  <definedNames>
    <definedName name="_xlnm.Print_Area" localSheetId="0">'2012-13'!$A$1:$Q$32</definedName>
    <definedName name="_xlnm.Print_Area" localSheetId="1">'2013-14'!$A$1:$S$42</definedName>
    <definedName name="_xlnm.Print_Area" localSheetId="3">'2015-16'!$A$1:$R$37</definedName>
    <definedName name="_xlnm.Print_Area" localSheetId="4">'2016-17'!$A$1:$R$39</definedName>
  </definedNames>
  <calcPr calcId="171027"/>
</workbook>
</file>

<file path=xl/calcChain.xml><?xml version="1.0" encoding="utf-8"?>
<calcChain xmlns="http://schemas.openxmlformats.org/spreadsheetml/2006/main">
  <c r="P15" i="3" l="1"/>
  <c r="P9" i="3"/>
  <c r="Q10" i="3"/>
  <c r="P10" i="3"/>
  <c r="C29" i="3"/>
  <c r="K29" i="3"/>
  <c r="I29" i="3"/>
  <c r="D33" i="3" l="1"/>
  <c r="C33" i="3"/>
  <c r="O28" i="3" l="1"/>
  <c r="O29" i="3" s="1"/>
  <c r="N28" i="3"/>
  <c r="N29" i="3" s="1"/>
  <c r="M28" i="3"/>
  <c r="M29" i="3" s="1"/>
  <c r="L28" i="3"/>
  <c r="L29" i="3" s="1"/>
  <c r="K28" i="3"/>
  <c r="J28" i="3"/>
  <c r="J29" i="3" s="1"/>
  <c r="I28" i="3"/>
  <c r="H28" i="3"/>
  <c r="H29" i="3" s="1"/>
  <c r="G28" i="3"/>
  <c r="G29" i="3" s="1"/>
  <c r="F28" i="3"/>
  <c r="F29" i="3" s="1"/>
  <c r="E28" i="3"/>
  <c r="E29" i="3" s="1"/>
  <c r="D28" i="3"/>
  <c r="D29" i="3" s="1"/>
  <c r="C28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Q14" i="3"/>
  <c r="P14" i="3"/>
  <c r="Q13" i="3"/>
  <c r="P13" i="3"/>
  <c r="Q12" i="3"/>
  <c r="P12" i="3"/>
  <c r="Q11" i="3"/>
  <c r="P11" i="3"/>
  <c r="Q9" i="3"/>
  <c r="Q6" i="3"/>
  <c r="P6" i="3"/>
  <c r="Q8" i="3"/>
  <c r="P8" i="3"/>
  <c r="Q7" i="3"/>
  <c r="P7" i="3"/>
  <c r="Q5" i="3"/>
  <c r="P5" i="3"/>
  <c r="Q4" i="3"/>
  <c r="P4" i="3"/>
  <c r="C32" i="3" l="1"/>
  <c r="D32" i="3"/>
  <c r="D36" i="3"/>
  <c r="D35" i="3"/>
  <c r="C35" i="3"/>
  <c r="D34" i="3"/>
  <c r="C34" i="3"/>
  <c r="C36" i="3"/>
  <c r="R21" i="6"/>
  <c r="Q21" i="6"/>
  <c r="E33" i="3" l="1"/>
  <c r="E32" i="3"/>
  <c r="E36" i="3"/>
  <c r="E34" i="3"/>
  <c r="C37" i="3"/>
  <c r="D37" i="3"/>
  <c r="E35" i="3"/>
  <c r="Q20" i="6"/>
  <c r="R20" i="6"/>
  <c r="E37" i="3" l="1"/>
  <c r="K30" i="6"/>
  <c r="H30" i="6"/>
  <c r="R5" i="6" l="1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2" i="6"/>
  <c r="R23" i="6"/>
  <c r="D34" i="6" s="1"/>
  <c r="R24" i="6"/>
  <c r="R25" i="6"/>
  <c r="R26" i="6"/>
  <c r="R27" i="6"/>
  <c r="R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2" i="6"/>
  <c r="Q23" i="6"/>
  <c r="C34" i="6" s="1"/>
  <c r="Q24" i="6"/>
  <c r="Q25" i="6"/>
  <c r="Q26" i="6"/>
  <c r="Q27" i="6"/>
  <c r="Q4" i="6"/>
  <c r="P29" i="6"/>
  <c r="P30" i="6" s="1"/>
  <c r="O29" i="6"/>
  <c r="O30" i="6" s="1"/>
  <c r="N29" i="6"/>
  <c r="N30" i="6" s="1"/>
  <c r="M29" i="6"/>
  <c r="M30" i="6" s="1"/>
  <c r="L29" i="6"/>
  <c r="L30" i="6" s="1"/>
  <c r="K29" i="6"/>
  <c r="J29" i="6"/>
  <c r="J30" i="6" s="1"/>
  <c r="I29" i="6"/>
  <c r="I30" i="6" s="1"/>
  <c r="H29" i="6"/>
  <c r="G29" i="6"/>
  <c r="G30" i="6" s="1"/>
  <c r="F29" i="6"/>
  <c r="F30" i="6" s="1"/>
  <c r="E29" i="6"/>
  <c r="E30" i="6" s="1"/>
  <c r="D29" i="6"/>
  <c r="D30" i="6" s="1"/>
  <c r="C29" i="6"/>
  <c r="C30" i="6" s="1"/>
  <c r="C37" i="6" l="1"/>
  <c r="D37" i="6"/>
  <c r="C35" i="6"/>
  <c r="C33" i="6"/>
  <c r="D35" i="6"/>
  <c r="D33" i="6"/>
  <c r="C36" i="6"/>
  <c r="D36" i="6"/>
  <c r="P29" i="5"/>
  <c r="P28" i="5"/>
  <c r="O28" i="5"/>
  <c r="O29" i="5" s="1"/>
  <c r="N29" i="5" s="1"/>
  <c r="M29" i="5" s="1"/>
  <c r="L29" i="5" s="1"/>
  <c r="N28" i="5"/>
  <c r="M28" i="5"/>
  <c r="L28" i="5"/>
  <c r="K28" i="5"/>
  <c r="J28" i="5"/>
  <c r="I28" i="5"/>
  <c r="H28" i="5"/>
  <c r="G28" i="5"/>
  <c r="F28" i="5"/>
  <c r="E28" i="5"/>
  <c r="D28" i="5"/>
  <c r="C28" i="5"/>
  <c r="R26" i="5"/>
  <c r="Q26" i="5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C32" i="5" s="1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D36" i="5" s="1"/>
  <c r="Q9" i="5"/>
  <c r="C36" i="5" s="1"/>
  <c r="E36" i="5" s="1"/>
  <c r="R8" i="5"/>
  <c r="Q8" i="5"/>
  <c r="R7" i="5"/>
  <c r="Q7" i="5"/>
  <c r="R6" i="5"/>
  <c r="Q6" i="5"/>
  <c r="R5" i="5"/>
  <c r="Q5" i="5"/>
  <c r="R4" i="5"/>
  <c r="Q4" i="5"/>
  <c r="N28" i="4"/>
  <c r="M28" i="4"/>
  <c r="L28" i="4"/>
  <c r="K28" i="4"/>
  <c r="J28" i="4"/>
  <c r="I28" i="4"/>
  <c r="H28" i="4"/>
  <c r="G28" i="4"/>
  <c r="F28" i="4"/>
  <c r="E28" i="4"/>
  <c r="D28" i="4"/>
  <c r="C28" i="4"/>
  <c r="Q26" i="4"/>
  <c r="D37" i="4" s="1"/>
  <c r="C37" i="4" s="1"/>
  <c r="E37" i="4" s="1"/>
  <c r="P26" i="4"/>
  <c r="Q25" i="4"/>
  <c r="P25" i="4"/>
  <c r="C36" i="4" s="1"/>
  <c r="Q24" i="4"/>
  <c r="D32" i="4" s="1"/>
  <c r="P24" i="4"/>
  <c r="Q23" i="4"/>
  <c r="P23" i="4"/>
  <c r="Q22" i="4"/>
  <c r="D35" i="4" s="1"/>
  <c r="C35" i="4" s="1"/>
  <c r="E35" i="4" s="1"/>
  <c r="P22" i="4"/>
  <c r="Q21" i="4"/>
  <c r="P21" i="4"/>
  <c r="Q20" i="4"/>
  <c r="P20" i="4"/>
  <c r="Q19" i="4"/>
  <c r="D33" i="4" s="1"/>
  <c r="P19" i="4"/>
  <c r="C33" i="4" s="1"/>
  <c r="Q17" i="4"/>
  <c r="P17" i="4"/>
  <c r="Q16" i="4"/>
  <c r="P16" i="4"/>
  <c r="Q15" i="4"/>
  <c r="P15" i="4"/>
  <c r="Q14" i="4"/>
  <c r="P14" i="4"/>
  <c r="Q13" i="4"/>
  <c r="D34" i="4" s="1"/>
  <c r="C34" i="4" s="1"/>
  <c r="E34" i="4" s="1"/>
  <c r="P13" i="4"/>
  <c r="Q12" i="4"/>
  <c r="P12" i="4"/>
  <c r="Q11" i="4"/>
  <c r="P11" i="4"/>
  <c r="Q10" i="4"/>
  <c r="P10" i="4"/>
  <c r="Q9" i="4"/>
  <c r="P9" i="4"/>
  <c r="Q8" i="4"/>
  <c r="P8" i="4"/>
  <c r="Q7" i="4"/>
  <c r="P7" i="4"/>
  <c r="Q6" i="4"/>
  <c r="P6" i="4"/>
  <c r="Q5" i="4"/>
  <c r="P5" i="4"/>
  <c r="Q4" i="4"/>
  <c r="P4" i="4"/>
  <c r="D40" i="2"/>
  <c r="C40" i="2"/>
  <c r="D39" i="2"/>
  <c r="C39" i="2"/>
  <c r="E39" i="2" s="1"/>
  <c r="E38" i="2"/>
  <c r="D38" i="2"/>
  <c r="C38" i="2"/>
  <c r="D37" i="2"/>
  <c r="E37" i="2" s="1"/>
  <c r="C37" i="2"/>
  <c r="D36" i="2"/>
  <c r="C36" i="2"/>
  <c r="E36" i="2" s="1"/>
  <c r="D35" i="2"/>
  <c r="D41" i="2" s="1"/>
  <c r="C35" i="2"/>
  <c r="E35" i="2" s="1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D30" i="1"/>
  <c r="C30" i="1"/>
  <c r="D29" i="1"/>
  <c r="C29" i="1"/>
  <c r="E28" i="1" s="1"/>
  <c r="D28" i="1"/>
  <c r="C28" i="1"/>
  <c r="D27" i="1"/>
  <c r="C27" i="1"/>
  <c r="C31" i="1" s="1"/>
  <c r="D26" i="1"/>
  <c r="C26" i="1"/>
  <c r="E26" i="1" s="1"/>
  <c r="E25" i="1"/>
  <c r="D25" i="1"/>
  <c r="C25" i="1"/>
  <c r="N22" i="1"/>
  <c r="M22" i="1"/>
  <c r="L22" i="1"/>
  <c r="K22" i="1"/>
  <c r="J22" i="1"/>
  <c r="I22" i="1"/>
  <c r="H22" i="1"/>
  <c r="G22" i="1"/>
  <c r="F22" i="1"/>
  <c r="E22" i="1"/>
  <c r="D22" i="1"/>
  <c r="C22" i="1"/>
  <c r="E37" i="6" l="1"/>
  <c r="C32" i="4"/>
  <c r="E32" i="4"/>
  <c r="E33" i="4"/>
  <c r="E30" i="1"/>
  <c r="C34" i="5"/>
  <c r="E27" i="1"/>
  <c r="E29" i="1"/>
  <c r="C41" i="2"/>
  <c r="D34" i="5"/>
  <c r="D33" i="5"/>
  <c r="D35" i="5"/>
  <c r="C33" i="5"/>
  <c r="E33" i="5" s="1"/>
  <c r="C35" i="5"/>
  <c r="E34" i="6"/>
  <c r="E35" i="6"/>
  <c r="C38" i="6"/>
  <c r="D38" i="6"/>
  <c r="E33" i="6"/>
  <c r="E36" i="6"/>
  <c r="K29" i="5"/>
  <c r="J29" i="5" s="1"/>
  <c r="I29" i="5" s="1"/>
  <c r="H29" i="5"/>
  <c r="G29" i="5" s="1"/>
  <c r="F29" i="5"/>
  <c r="E29" i="5"/>
  <c r="D29" i="5"/>
  <c r="C29" i="5"/>
  <c r="E40" i="2" l="1"/>
  <c r="E41" i="2"/>
  <c r="C37" i="5"/>
  <c r="E35" i="5"/>
  <c r="E34" i="5"/>
  <c r="N29" i="4"/>
  <c r="M29" i="4" s="1"/>
  <c r="L29" i="4" s="1"/>
  <c r="K29" i="4" s="1"/>
  <c r="J29" i="4" s="1"/>
  <c r="I29" i="4" s="1"/>
  <c r="H29" i="4" s="1"/>
  <c r="G29" i="4" s="1"/>
  <c r="F29" i="4" s="1"/>
  <c r="E29" i="4" s="1"/>
  <c r="D29" i="4" s="1"/>
  <c r="C29" i="4" s="1"/>
  <c r="C38" i="4"/>
  <c r="E38" i="6"/>
  <c r="D32" i="5"/>
  <c r="D37" i="5"/>
  <c r="E37" i="5"/>
  <c r="D36" i="4"/>
  <c r="D38" i="4"/>
  <c r="E38" i="4"/>
  <c r="E32" i="5"/>
  <c r="D31" i="1"/>
  <c r="E31" i="1"/>
  <c r="E36" i="4"/>
</calcChain>
</file>

<file path=xl/sharedStrings.xml><?xml version="1.0" encoding="utf-8"?>
<sst xmlns="http://schemas.openxmlformats.org/spreadsheetml/2006/main" count="863" uniqueCount="48">
  <si>
    <t>Meeting</t>
  </si>
  <si>
    <t>Date</t>
  </si>
  <si>
    <t>Gareth Pearson</t>
  </si>
  <si>
    <t>Jack Saward</t>
  </si>
  <si>
    <t>Andrew Hodson</t>
  </si>
  <si>
    <t>Dianne Hendry</t>
  </si>
  <si>
    <t>Helen Brown</t>
  </si>
  <si>
    <t>Kay Laughton</t>
  </si>
  <si>
    <t>Dawn Nicholson</t>
  </si>
  <si>
    <t>Esther Hall</t>
  </si>
  <si>
    <t>Lynsey Dixon</t>
  </si>
  <si>
    <t>Karen Black</t>
  </si>
  <si>
    <t>Karen Morrell</t>
  </si>
  <si>
    <t>Shanklea Primary School - Meeting Attendance Tracker</t>
  </si>
  <si>
    <t>Meetings</t>
  </si>
  <si>
    <t>Full Governing Body</t>
  </si>
  <si>
    <t>Resources Management Committee</t>
  </si>
  <si>
    <t>Premises Committee</t>
  </si>
  <si>
    <t>Performance Improvement Committee</t>
  </si>
  <si>
    <t>Performance Management Commitee</t>
  </si>
  <si>
    <t>Working Group</t>
  </si>
  <si>
    <t>Karl Shires</t>
  </si>
  <si>
    <t>Vacancy</t>
  </si>
  <si>
    <t>Percentage</t>
  </si>
  <si>
    <t>Meetings Attended - Total</t>
  </si>
  <si>
    <t>Meetings Attended - Percentage</t>
  </si>
  <si>
    <t xml:space="preserve"> </t>
  </si>
  <si>
    <t>Total</t>
  </si>
  <si>
    <t>Analysis by meeting</t>
  </si>
  <si>
    <t>Abs</t>
  </si>
  <si>
    <t>Joanna Watson</t>
  </si>
  <si>
    <t>Emma Gibson</t>
  </si>
  <si>
    <t>Deb Allen-Coope</t>
  </si>
  <si>
    <t>Vacant</t>
  </si>
  <si>
    <t>26 Januaru 2015</t>
  </si>
  <si>
    <t>Yes</t>
  </si>
  <si>
    <t>No</t>
  </si>
  <si>
    <t>Sarah Brown</t>
  </si>
  <si>
    <t>Gayle Earle</t>
  </si>
  <si>
    <t>Jo-Ann Cain</t>
  </si>
  <si>
    <t>Laura Pidcock</t>
  </si>
  <si>
    <t>05 June 29017</t>
  </si>
  <si>
    <t>Maternity leave</t>
  </si>
  <si>
    <t>Resigned from governing body</t>
  </si>
  <si>
    <t>26 Sepetmber 2017</t>
  </si>
  <si>
    <t>Joanna Glanville</t>
  </si>
  <si>
    <t>Gavin Mather</t>
  </si>
  <si>
    <t>Tracey Swithenbank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</si>
</sst>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textRotation="90"/>
    </xf>
    <xf numFmtId="0" fontId="7" fillId="3" borderId="0" xfId="0" quotePrefix="1" applyFont="1" applyFill="1" applyAlignment="1">
      <alignment horizontal="center" vertical="center" textRotation="90"/>
    </xf>
    <xf numFmtId="0" fontId="7" fillId="3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3399"/>
      <color rgb="FFFED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207433</xdr:colOff>
      <xdr:row>17</xdr:row>
      <xdr:rowOff>41274</xdr:rowOff>
    </xdr:from>
    <xdr:to>
      <xdr:col>2</xdr:col>
      <xdr:colOff>436032</xdr:colOff>
      <xdr:row>17</xdr:row>
      <xdr:rowOff>269873</xdr:rowOff>
    </xdr:to>
    <xdr:pic>
      <xdr:nvPicPr>
        <xdr:cNvPr id="1028" name="Picture 4" descr="Green Tick Clip Art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6433" y="5385857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180974</xdr:colOff>
      <xdr:row>17</xdr:row>
      <xdr:rowOff>41274</xdr:rowOff>
    </xdr:from>
    <xdr:to>
      <xdr:col>6</xdr:col>
      <xdr:colOff>419099</xdr:colOff>
      <xdr:row>17</xdr:row>
      <xdr:rowOff>279399</xdr:rowOff>
    </xdr:to>
    <xdr:pic>
      <xdr:nvPicPr>
        <xdr:cNvPr id="1029" name="Picture 5" descr="Red Cross X Clip Art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65307" y="5385857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180975</xdr:colOff>
      <xdr:row>17</xdr:row>
      <xdr:rowOff>41275</xdr:rowOff>
    </xdr:from>
    <xdr:to>
      <xdr:col>3</xdr:col>
      <xdr:colOff>409574</xdr:colOff>
      <xdr:row>17</xdr:row>
      <xdr:rowOff>269874</xdr:rowOff>
    </xdr:to>
    <xdr:pic>
      <xdr:nvPicPr>
        <xdr:cNvPr id="5" name="Picture 4" descr="Green Tick Clip Art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3808" y="5385858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221192</xdr:colOff>
      <xdr:row>17</xdr:row>
      <xdr:rowOff>51858</xdr:rowOff>
    </xdr:from>
    <xdr:to>
      <xdr:col>4</xdr:col>
      <xdr:colOff>449791</xdr:colOff>
      <xdr:row>17</xdr:row>
      <xdr:rowOff>280457</xdr:rowOff>
    </xdr:to>
    <xdr:pic>
      <xdr:nvPicPr>
        <xdr:cNvPr id="6" name="Picture 4" descr="Green Tick Clip Art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7859" y="53964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182033</xdr:colOff>
      <xdr:row>17</xdr:row>
      <xdr:rowOff>51859</xdr:rowOff>
    </xdr:from>
    <xdr:to>
      <xdr:col>5</xdr:col>
      <xdr:colOff>410632</xdr:colOff>
      <xdr:row>17</xdr:row>
      <xdr:rowOff>280458</xdr:rowOff>
    </xdr:to>
    <xdr:pic>
      <xdr:nvPicPr>
        <xdr:cNvPr id="7" name="Picture 4" descr="Green Tick Clip Art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2533" y="5396442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180975</xdr:colOff>
      <xdr:row>17</xdr:row>
      <xdr:rowOff>51858</xdr:rowOff>
    </xdr:from>
    <xdr:to>
      <xdr:col>7</xdr:col>
      <xdr:colOff>409574</xdr:colOff>
      <xdr:row>17</xdr:row>
      <xdr:rowOff>280457</xdr:rowOff>
    </xdr:to>
    <xdr:pic>
      <xdr:nvPicPr>
        <xdr:cNvPr id="8" name="Picture 4" descr="Green Tick Clip Ar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9142" y="53964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189442</xdr:colOff>
      <xdr:row>17</xdr:row>
      <xdr:rowOff>31750</xdr:rowOff>
    </xdr:from>
    <xdr:to>
      <xdr:col>8</xdr:col>
      <xdr:colOff>418041</xdr:colOff>
      <xdr:row>17</xdr:row>
      <xdr:rowOff>260349</xdr:rowOff>
    </xdr:to>
    <xdr:pic>
      <xdr:nvPicPr>
        <xdr:cNvPr id="9" name="Picture 4" descr="Green Tick Clip Art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1442" y="53763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240242</xdr:colOff>
      <xdr:row>17</xdr:row>
      <xdr:rowOff>30691</xdr:rowOff>
    </xdr:from>
    <xdr:to>
      <xdr:col>9</xdr:col>
      <xdr:colOff>468841</xdr:colOff>
      <xdr:row>17</xdr:row>
      <xdr:rowOff>259290</xdr:rowOff>
    </xdr:to>
    <xdr:pic>
      <xdr:nvPicPr>
        <xdr:cNvPr id="10" name="Picture 4" descr="Green Tick Clip Ar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6075" y="5375274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212725</xdr:colOff>
      <xdr:row>17</xdr:row>
      <xdr:rowOff>51859</xdr:rowOff>
    </xdr:from>
    <xdr:to>
      <xdr:col>10</xdr:col>
      <xdr:colOff>441324</xdr:colOff>
      <xdr:row>17</xdr:row>
      <xdr:rowOff>280458</xdr:rowOff>
    </xdr:to>
    <xdr:pic>
      <xdr:nvPicPr>
        <xdr:cNvPr id="11" name="Picture 4" descr="Green Tick Clip Art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4725" y="5396442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189442</xdr:colOff>
      <xdr:row>17</xdr:row>
      <xdr:rowOff>62441</xdr:rowOff>
    </xdr:from>
    <xdr:to>
      <xdr:col>11</xdr:col>
      <xdr:colOff>418041</xdr:colOff>
      <xdr:row>17</xdr:row>
      <xdr:rowOff>291040</xdr:rowOff>
    </xdr:to>
    <xdr:pic>
      <xdr:nvPicPr>
        <xdr:cNvPr id="12" name="Picture 4" descr="Green Tick Clip Art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5275" y="5407024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180975</xdr:colOff>
      <xdr:row>17</xdr:row>
      <xdr:rowOff>51858</xdr:rowOff>
    </xdr:from>
    <xdr:to>
      <xdr:col>12</xdr:col>
      <xdr:colOff>409574</xdr:colOff>
      <xdr:row>17</xdr:row>
      <xdr:rowOff>280457</xdr:rowOff>
    </xdr:to>
    <xdr:pic>
      <xdr:nvPicPr>
        <xdr:cNvPr id="13" name="Picture 4" descr="Green Tick Clip Ar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642" y="53964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200025</xdr:colOff>
      <xdr:row>17</xdr:row>
      <xdr:rowOff>51858</xdr:rowOff>
    </xdr:from>
    <xdr:to>
      <xdr:col>13</xdr:col>
      <xdr:colOff>428624</xdr:colOff>
      <xdr:row>17</xdr:row>
      <xdr:rowOff>280457</xdr:rowOff>
    </xdr:to>
    <xdr:pic>
      <xdr:nvPicPr>
        <xdr:cNvPr id="14" name="Picture 4" descr="Green Tick Clip Ar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3525" y="53964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95250</xdr:colOff>
      <xdr:row>2</xdr:row>
      <xdr:rowOff>133350</xdr:rowOff>
    </xdr:from>
    <xdr:to>
      <xdr:col>15</xdr:col>
      <xdr:colOff>323849</xdr:colOff>
      <xdr:row>2</xdr:row>
      <xdr:rowOff>361949</xdr:rowOff>
    </xdr:to>
    <xdr:pic>
      <xdr:nvPicPr>
        <xdr:cNvPr id="15" name="Picture 4" descr="Green Tick Clip Art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5143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85725</xdr:colOff>
      <xdr:row>2</xdr:row>
      <xdr:rowOff>133350</xdr:rowOff>
    </xdr:from>
    <xdr:to>
      <xdr:col>16</xdr:col>
      <xdr:colOff>323850</xdr:colOff>
      <xdr:row>2</xdr:row>
      <xdr:rowOff>371475</xdr:rowOff>
    </xdr:to>
    <xdr:pic>
      <xdr:nvPicPr>
        <xdr:cNvPr id="16" name="Picture 5" descr="Red Cross X Clip Art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10775" y="514350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185209</xdr:colOff>
      <xdr:row>18</xdr:row>
      <xdr:rowOff>41275</xdr:rowOff>
    </xdr:from>
    <xdr:to>
      <xdr:col>2</xdr:col>
      <xdr:colOff>413808</xdr:colOff>
      <xdr:row>18</xdr:row>
      <xdr:rowOff>269874</xdr:rowOff>
    </xdr:to>
    <xdr:pic>
      <xdr:nvPicPr>
        <xdr:cNvPr id="17" name="Picture 4" descr="Green Tick Clip Art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4209" y="5703358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223309</xdr:colOff>
      <xdr:row>18</xdr:row>
      <xdr:rowOff>41275</xdr:rowOff>
    </xdr:from>
    <xdr:to>
      <xdr:col>10</xdr:col>
      <xdr:colOff>451908</xdr:colOff>
      <xdr:row>18</xdr:row>
      <xdr:rowOff>269874</xdr:rowOff>
    </xdr:to>
    <xdr:pic>
      <xdr:nvPicPr>
        <xdr:cNvPr id="18" name="Picture 4" descr="Green Tick Clip Art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5309" y="5703358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188384</xdr:colOff>
      <xdr:row>18</xdr:row>
      <xdr:rowOff>51858</xdr:rowOff>
    </xdr:from>
    <xdr:to>
      <xdr:col>11</xdr:col>
      <xdr:colOff>416983</xdr:colOff>
      <xdr:row>18</xdr:row>
      <xdr:rowOff>280457</xdr:rowOff>
    </xdr:to>
    <xdr:pic>
      <xdr:nvPicPr>
        <xdr:cNvPr id="19" name="Picture 4" descr="Green Tick Clip Art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4217" y="5713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170391</xdr:colOff>
      <xdr:row>18</xdr:row>
      <xdr:rowOff>41275</xdr:rowOff>
    </xdr:from>
    <xdr:to>
      <xdr:col>12</xdr:col>
      <xdr:colOff>408516</xdr:colOff>
      <xdr:row>18</xdr:row>
      <xdr:rowOff>285750</xdr:rowOff>
    </xdr:to>
    <xdr:pic>
      <xdr:nvPicPr>
        <xdr:cNvPr id="20" name="Picture 5" descr="Red Cross X Clip Art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80058" y="5703358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208492</xdr:colOff>
      <xdr:row>14</xdr:row>
      <xdr:rowOff>42333</xdr:rowOff>
    </xdr:from>
    <xdr:to>
      <xdr:col>2</xdr:col>
      <xdr:colOff>446617</xdr:colOff>
      <xdr:row>14</xdr:row>
      <xdr:rowOff>280458</xdr:rowOff>
    </xdr:to>
    <xdr:pic>
      <xdr:nvPicPr>
        <xdr:cNvPr id="21" name="Picture 5" descr="Red Cross X Clip Art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7492" y="4434416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224367</xdr:colOff>
      <xdr:row>14</xdr:row>
      <xdr:rowOff>41275</xdr:rowOff>
    </xdr:from>
    <xdr:to>
      <xdr:col>3</xdr:col>
      <xdr:colOff>462492</xdr:colOff>
      <xdr:row>14</xdr:row>
      <xdr:rowOff>285750</xdr:rowOff>
    </xdr:to>
    <xdr:pic>
      <xdr:nvPicPr>
        <xdr:cNvPr id="22" name="Picture 5" descr="Red Cross X Clip Art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67200" y="4433358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171450</xdr:colOff>
      <xdr:row>14</xdr:row>
      <xdr:rowOff>41275</xdr:rowOff>
    </xdr:from>
    <xdr:to>
      <xdr:col>7</xdr:col>
      <xdr:colOff>409575</xdr:colOff>
      <xdr:row>14</xdr:row>
      <xdr:rowOff>285750</xdr:rowOff>
    </xdr:to>
    <xdr:pic>
      <xdr:nvPicPr>
        <xdr:cNvPr id="23" name="Picture 5" descr="Red Cross X Clip Art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9617" y="4433358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208492</xdr:colOff>
      <xdr:row>14</xdr:row>
      <xdr:rowOff>62441</xdr:rowOff>
    </xdr:from>
    <xdr:to>
      <xdr:col>4</xdr:col>
      <xdr:colOff>437091</xdr:colOff>
      <xdr:row>14</xdr:row>
      <xdr:rowOff>291040</xdr:rowOff>
    </xdr:to>
    <xdr:pic>
      <xdr:nvPicPr>
        <xdr:cNvPr id="24" name="Picture 4" descr="Green Tick Clip Art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5159" y="4454524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179917</xdr:colOff>
      <xdr:row>14</xdr:row>
      <xdr:rowOff>42334</xdr:rowOff>
    </xdr:from>
    <xdr:to>
      <xdr:col>5</xdr:col>
      <xdr:colOff>408516</xdr:colOff>
      <xdr:row>14</xdr:row>
      <xdr:rowOff>270933</xdr:rowOff>
    </xdr:to>
    <xdr:pic>
      <xdr:nvPicPr>
        <xdr:cNvPr id="25" name="Picture 4" descr="Green Tick Clip Art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0417" y="4434417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192617</xdr:colOff>
      <xdr:row>14</xdr:row>
      <xdr:rowOff>51858</xdr:rowOff>
    </xdr:from>
    <xdr:to>
      <xdr:col>6</xdr:col>
      <xdr:colOff>421216</xdr:colOff>
      <xdr:row>14</xdr:row>
      <xdr:rowOff>280457</xdr:rowOff>
    </xdr:to>
    <xdr:pic>
      <xdr:nvPicPr>
        <xdr:cNvPr id="26" name="Picture 4" descr="Green Tick Clip Art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4443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189442</xdr:colOff>
      <xdr:row>14</xdr:row>
      <xdr:rowOff>63500</xdr:rowOff>
    </xdr:from>
    <xdr:to>
      <xdr:col>12</xdr:col>
      <xdr:colOff>418041</xdr:colOff>
      <xdr:row>14</xdr:row>
      <xdr:rowOff>292099</xdr:rowOff>
    </xdr:to>
    <xdr:pic>
      <xdr:nvPicPr>
        <xdr:cNvPr id="27" name="Picture 4" descr="Green Tick Clip Art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9109" y="44555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207433</xdr:colOff>
      <xdr:row>16</xdr:row>
      <xdr:rowOff>31750</xdr:rowOff>
    </xdr:from>
    <xdr:to>
      <xdr:col>2</xdr:col>
      <xdr:colOff>436032</xdr:colOff>
      <xdr:row>16</xdr:row>
      <xdr:rowOff>260349</xdr:rowOff>
    </xdr:to>
    <xdr:pic>
      <xdr:nvPicPr>
        <xdr:cNvPr id="28" name="Picture 4" descr="Green Tick Clip Art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6433" y="50588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16</xdr:row>
      <xdr:rowOff>51859</xdr:rowOff>
    </xdr:from>
    <xdr:to>
      <xdr:col>4</xdr:col>
      <xdr:colOff>447674</xdr:colOff>
      <xdr:row>16</xdr:row>
      <xdr:rowOff>280458</xdr:rowOff>
    </xdr:to>
    <xdr:pic>
      <xdr:nvPicPr>
        <xdr:cNvPr id="29" name="Picture 4" descr="Green Tick Clip Art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5742" y="5078942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238125</xdr:colOff>
      <xdr:row>16</xdr:row>
      <xdr:rowOff>42333</xdr:rowOff>
    </xdr:from>
    <xdr:to>
      <xdr:col>9</xdr:col>
      <xdr:colOff>466724</xdr:colOff>
      <xdr:row>16</xdr:row>
      <xdr:rowOff>270932</xdr:rowOff>
    </xdr:to>
    <xdr:pic>
      <xdr:nvPicPr>
        <xdr:cNvPr id="30" name="Picture 4" descr="Green Tick Clip Art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3958" y="506941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198966</xdr:colOff>
      <xdr:row>16</xdr:row>
      <xdr:rowOff>31750</xdr:rowOff>
    </xdr:from>
    <xdr:to>
      <xdr:col>8</xdr:col>
      <xdr:colOff>427565</xdr:colOff>
      <xdr:row>16</xdr:row>
      <xdr:rowOff>260349</xdr:rowOff>
    </xdr:to>
    <xdr:pic>
      <xdr:nvPicPr>
        <xdr:cNvPr id="31" name="Picture 4" descr="Green Tick Clip Ar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0966" y="50588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182033</xdr:colOff>
      <xdr:row>16</xdr:row>
      <xdr:rowOff>51858</xdr:rowOff>
    </xdr:from>
    <xdr:to>
      <xdr:col>7</xdr:col>
      <xdr:colOff>410632</xdr:colOff>
      <xdr:row>16</xdr:row>
      <xdr:rowOff>280457</xdr:rowOff>
    </xdr:to>
    <xdr:pic>
      <xdr:nvPicPr>
        <xdr:cNvPr id="32" name="Picture 4" descr="Green Tick Clip Art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0200" y="507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201083</xdr:colOff>
      <xdr:row>16</xdr:row>
      <xdr:rowOff>20108</xdr:rowOff>
    </xdr:from>
    <xdr:to>
      <xdr:col>10</xdr:col>
      <xdr:colOff>439208</xdr:colOff>
      <xdr:row>16</xdr:row>
      <xdr:rowOff>264583</xdr:rowOff>
    </xdr:to>
    <xdr:pic>
      <xdr:nvPicPr>
        <xdr:cNvPr id="33" name="Picture 5" descr="Red Cross X Clip Art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3083" y="5047191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200025</xdr:colOff>
      <xdr:row>16</xdr:row>
      <xdr:rowOff>42333</xdr:rowOff>
    </xdr:from>
    <xdr:to>
      <xdr:col>13</xdr:col>
      <xdr:colOff>438150</xdr:colOff>
      <xdr:row>16</xdr:row>
      <xdr:rowOff>280458</xdr:rowOff>
    </xdr:to>
    <xdr:pic>
      <xdr:nvPicPr>
        <xdr:cNvPr id="34" name="Picture 5" descr="Red Cross X Clip Art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3525" y="5069416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234950</xdr:colOff>
      <xdr:row>15</xdr:row>
      <xdr:rowOff>30692</xdr:rowOff>
    </xdr:from>
    <xdr:to>
      <xdr:col>3</xdr:col>
      <xdr:colOff>473075</xdr:colOff>
      <xdr:row>15</xdr:row>
      <xdr:rowOff>275167</xdr:rowOff>
    </xdr:to>
    <xdr:pic>
      <xdr:nvPicPr>
        <xdr:cNvPr id="35" name="Picture 5" descr="Red Cross X Clip Art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77783" y="4740275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207434</xdr:colOff>
      <xdr:row>15</xdr:row>
      <xdr:rowOff>52917</xdr:rowOff>
    </xdr:from>
    <xdr:to>
      <xdr:col>4</xdr:col>
      <xdr:colOff>436033</xdr:colOff>
      <xdr:row>15</xdr:row>
      <xdr:rowOff>281516</xdr:rowOff>
    </xdr:to>
    <xdr:pic>
      <xdr:nvPicPr>
        <xdr:cNvPr id="36" name="Picture 4" descr="Green Tick Clip Art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4101" y="476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187325</xdr:colOff>
      <xdr:row>15</xdr:row>
      <xdr:rowOff>42334</xdr:rowOff>
    </xdr:from>
    <xdr:to>
      <xdr:col>12</xdr:col>
      <xdr:colOff>415924</xdr:colOff>
      <xdr:row>15</xdr:row>
      <xdr:rowOff>270933</xdr:rowOff>
    </xdr:to>
    <xdr:pic>
      <xdr:nvPicPr>
        <xdr:cNvPr id="37" name="Picture 4" descr="Green Tick Clip Art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6992" y="4751917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216959</xdr:colOff>
      <xdr:row>15</xdr:row>
      <xdr:rowOff>42333</xdr:rowOff>
    </xdr:from>
    <xdr:to>
      <xdr:col>9</xdr:col>
      <xdr:colOff>445558</xdr:colOff>
      <xdr:row>15</xdr:row>
      <xdr:rowOff>270932</xdr:rowOff>
    </xdr:to>
    <xdr:pic>
      <xdr:nvPicPr>
        <xdr:cNvPr id="38" name="Picture 4" descr="Green Tick Clip Art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2792" y="475191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202141</xdr:colOff>
      <xdr:row>15</xdr:row>
      <xdr:rowOff>50800</xdr:rowOff>
    </xdr:from>
    <xdr:to>
      <xdr:col>11</xdr:col>
      <xdr:colOff>430740</xdr:colOff>
      <xdr:row>15</xdr:row>
      <xdr:rowOff>279399</xdr:rowOff>
    </xdr:to>
    <xdr:pic>
      <xdr:nvPicPr>
        <xdr:cNvPr id="39" name="Picture 4" descr="Green Tick Clip Art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7974" y="47603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198967</xdr:colOff>
      <xdr:row>15</xdr:row>
      <xdr:rowOff>52917</xdr:rowOff>
    </xdr:from>
    <xdr:to>
      <xdr:col>8</xdr:col>
      <xdr:colOff>427566</xdr:colOff>
      <xdr:row>15</xdr:row>
      <xdr:rowOff>281516</xdr:rowOff>
    </xdr:to>
    <xdr:pic>
      <xdr:nvPicPr>
        <xdr:cNvPr id="40" name="Picture 4" descr="Green Tick Clip Art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0967" y="476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179916</xdr:colOff>
      <xdr:row>15</xdr:row>
      <xdr:rowOff>42333</xdr:rowOff>
    </xdr:from>
    <xdr:to>
      <xdr:col>13</xdr:col>
      <xdr:colOff>418041</xdr:colOff>
      <xdr:row>15</xdr:row>
      <xdr:rowOff>280458</xdr:rowOff>
    </xdr:to>
    <xdr:pic>
      <xdr:nvPicPr>
        <xdr:cNvPr id="41" name="Picture 5" descr="Red Cross X Clip Art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03416" y="4751916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240242</xdr:colOff>
      <xdr:row>13</xdr:row>
      <xdr:rowOff>31750</xdr:rowOff>
    </xdr:from>
    <xdr:to>
      <xdr:col>2</xdr:col>
      <xdr:colOff>468841</xdr:colOff>
      <xdr:row>13</xdr:row>
      <xdr:rowOff>260349</xdr:rowOff>
    </xdr:to>
    <xdr:pic>
      <xdr:nvPicPr>
        <xdr:cNvPr id="42" name="Picture 4" descr="Green Tick Clip Art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9242" y="41063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212725</xdr:colOff>
      <xdr:row>13</xdr:row>
      <xdr:rowOff>51858</xdr:rowOff>
    </xdr:from>
    <xdr:to>
      <xdr:col>10</xdr:col>
      <xdr:colOff>441324</xdr:colOff>
      <xdr:row>13</xdr:row>
      <xdr:rowOff>280457</xdr:rowOff>
    </xdr:to>
    <xdr:pic>
      <xdr:nvPicPr>
        <xdr:cNvPr id="43" name="Picture 4" descr="Green Tick Clip Art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4725" y="41264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200025</xdr:colOff>
      <xdr:row>13</xdr:row>
      <xdr:rowOff>51858</xdr:rowOff>
    </xdr:from>
    <xdr:to>
      <xdr:col>11</xdr:col>
      <xdr:colOff>428624</xdr:colOff>
      <xdr:row>13</xdr:row>
      <xdr:rowOff>280457</xdr:rowOff>
    </xdr:to>
    <xdr:pic>
      <xdr:nvPicPr>
        <xdr:cNvPr id="44" name="Picture 4" descr="Green Tick Clip Art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5858" y="41264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180975</xdr:colOff>
      <xdr:row>13</xdr:row>
      <xdr:rowOff>41275</xdr:rowOff>
    </xdr:from>
    <xdr:to>
      <xdr:col>12</xdr:col>
      <xdr:colOff>409574</xdr:colOff>
      <xdr:row>13</xdr:row>
      <xdr:rowOff>269874</xdr:rowOff>
    </xdr:to>
    <xdr:pic>
      <xdr:nvPicPr>
        <xdr:cNvPr id="45" name="Picture 4" descr="Green Tick Clip Art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642" y="4115858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228599</xdr:colOff>
      <xdr:row>12</xdr:row>
      <xdr:rowOff>51857</xdr:rowOff>
    </xdr:from>
    <xdr:to>
      <xdr:col>2</xdr:col>
      <xdr:colOff>457198</xdr:colOff>
      <xdr:row>12</xdr:row>
      <xdr:rowOff>280456</xdr:rowOff>
    </xdr:to>
    <xdr:pic>
      <xdr:nvPicPr>
        <xdr:cNvPr id="46" name="Picture 4" descr="Green Tick Clip Art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599" y="380894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233892</xdr:colOff>
      <xdr:row>12</xdr:row>
      <xdr:rowOff>51858</xdr:rowOff>
    </xdr:from>
    <xdr:to>
      <xdr:col>3</xdr:col>
      <xdr:colOff>462491</xdr:colOff>
      <xdr:row>12</xdr:row>
      <xdr:rowOff>280457</xdr:rowOff>
    </xdr:to>
    <xdr:pic>
      <xdr:nvPicPr>
        <xdr:cNvPr id="48" name="Picture 47" descr="Green Tick Clip Art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380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210608</xdr:colOff>
      <xdr:row>12</xdr:row>
      <xdr:rowOff>62442</xdr:rowOff>
    </xdr:from>
    <xdr:to>
      <xdr:col>4</xdr:col>
      <xdr:colOff>439207</xdr:colOff>
      <xdr:row>12</xdr:row>
      <xdr:rowOff>291041</xdr:rowOff>
    </xdr:to>
    <xdr:pic>
      <xdr:nvPicPr>
        <xdr:cNvPr id="49" name="Picture 4" descr="Green Tick Clip Art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38195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192617</xdr:colOff>
      <xdr:row>12</xdr:row>
      <xdr:rowOff>41275</xdr:rowOff>
    </xdr:from>
    <xdr:to>
      <xdr:col>5</xdr:col>
      <xdr:colOff>421216</xdr:colOff>
      <xdr:row>12</xdr:row>
      <xdr:rowOff>269874</xdr:rowOff>
    </xdr:to>
    <xdr:pic>
      <xdr:nvPicPr>
        <xdr:cNvPr id="50" name="Picture 4" descr="Green Tick Clip Art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3117" y="3798358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180975</xdr:colOff>
      <xdr:row>12</xdr:row>
      <xdr:rowOff>51858</xdr:rowOff>
    </xdr:from>
    <xdr:to>
      <xdr:col>7</xdr:col>
      <xdr:colOff>409574</xdr:colOff>
      <xdr:row>12</xdr:row>
      <xdr:rowOff>280457</xdr:rowOff>
    </xdr:to>
    <xdr:pic>
      <xdr:nvPicPr>
        <xdr:cNvPr id="51" name="Picture 4" descr="Green Tick Clip Art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9142" y="380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210608</xdr:colOff>
      <xdr:row>12</xdr:row>
      <xdr:rowOff>63500</xdr:rowOff>
    </xdr:from>
    <xdr:to>
      <xdr:col>8</xdr:col>
      <xdr:colOff>439207</xdr:colOff>
      <xdr:row>12</xdr:row>
      <xdr:rowOff>292099</xdr:rowOff>
    </xdr:to>
    <xdr:pic>
      <xdr:nvPicPr>
        <xdr:cNvPr id="52" name="Picture 4" descr="Green Tick Clip Art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2608" y="38205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240241</xdr:colOff>
      <xdr:row>12</xdr:row>
      <xdr:rowOff>83608</xdr:rowOff>
    </xdr:from>
    <xdr:to>
      <xdr:col>9</xdr:col>
      <xdr:colOff>468840</xdr:colOff>
      <xdr:row>12</xdr:row>
      <xdr:rowOff>312207</xdr:rowOff>
    </xdr:to>
    <xdr:pic>
      <xdr:nvPicPr>
        <xdr:cNvPr id="53" name="Picture 4" descr="Green Tick Clip Art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6074" y="384069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223308</xdr:colOff>
      <xdr:row>12</xdr:row>
      <xdr:rowOff>62442</xdr:rowOff>
    </xdr:from>
    <xdr:to>
      <xdr:col>10</xdr:col>
      <xdr:colOff>451907</xdr:colOff>
      <xdr:row>12</xdr:row>
      <xdr:rowOff>291041</xdr:rowOff>
    </xdr:to>
    <xdr:pic>
      <xdr:nvPicPr>
        <xdr:cNvPr id="54" name="Picture 4" descr="Green Tick Clip Art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5308" y="38195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200025</xdr:colOff>
      <xdr:row>12</xdr:row>
      <xdr:rowOff>51859</xdr:rowOff>
    </xdr:from>
    <xdr:to>
      <xdr:col>11</xdr:col>
      <xdr:colOff>428624</xdr:colOff>
      <xdr:row>12</xdr:row>
      <xdr:rowOff>280458</xdr:rowOff>
    </xdr:to>
    <xdr:pic>
      <xdr:nvPicPr>
        <xdr:cNvPr id="55" name="Picture 4" descr="Green Tick Clip Art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5858" y="3808942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170391</xdr:colOff>
      <xdr:row>12</xdr:row>
      <xdr:rowOff>62441</xdr:rowOff>
    </xdr:from>
    <xdr:to>
      <xdr:col>12</xdr:col>
      <xdr:colOff>398990</xdr:colOff>
      <xdr:row>12</xdr:row>
      <xdr:rowOff>291040</xdr:rowOff>
    </xdr:to>
    <xdr:pic>
      <xdr:nvPicPr>
        <xdr:cNvPr id="56" name="Picture 4" descr="Green Tick Clip Art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0058" y="3819524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200025</xdr:colOff>
      <xdr:row>12</xdr:row>
      <xdr:rowOff>51858</xdr:rowOff>
    </xdr:from>
    <xdr:to>
      <xdr:col>13</xdr:col>
      <xdr:colOff>428624</xdr:colOff>
      <xdr:row>12</xdr:row>
      <xdr:rowOff>280457</xdr:rowOff>
    </xdr:to>
    <xdr:pic>
      <xdr:nvPicPr>
        <xdr:cNvPr id="57" name="Picture 4" descr="Green Tick Clip Art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3525" y="380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174625</xdr:colOff>
      <xdr:row>12</xdr:row>
      <xdr:rowOff>37042</xdr:rowOff>
    </xdr:from>
    <xdr:to>
      <xdr:col>6</xdr:col>
      <xdr:colOff>403224</xdr:colOff>
      <xdr:row>12</xdr:row>
      <xdr:rowOff>265641</xdr:rowOff>
    </xdr:to>
    <xdr:pic>
      <xdr:nvPicPr>
        <xdr:cNvPr id="58" name="Picture 4" descr="Green Tick Clip Art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8958" y="3794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244474</xdr:colOff>
      <xdr:row>8</xdr:row>
      <xdr:rowOff>51858</xdr:rowOff>
    </xdr:from>
    <xdr:to>
      <xdr:col>3</xdr:col>
      <xdr:colOff>473073</xdr:colOff>
      <xdr:row>8</xdr:row>
      <xdr:rowOff>280457</xdr:rowOff>
    </xdr:to>
    <xdr:pic>
      <xdr:nvPicPr>
        <xdr:cNvPr id="60" name="Picture 59" descr="Green Tick Clip Art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7307" y="253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221191</xdr:colOff>
      <xdr:row>8</xdr:row>
      <xdr:rowOff>41274</xdr:rowOff>
    </xdr:from>
    <xdr:to>
      <xdr:col>4</xdr:col>
      <xdr:colOff>449790</xdr:colOff>
      <xdr:row>8</xdr:row>
      <xdr:rowOff>269873</xdr:rowOff>
    </xdr:to>
    <xdr:pic>
      <xdr:nvPicPr>
        <xdr:cNvPr id="61" name="Picture 4" descr="Green Tick Clip Art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7858" y="2528357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182032</xdr:colOff>
      <xdr:row>8</xdr:row>
      <xdr:rowOff>30692</xdr:rowOff>
    </xdr:from>
    <xdr:to>
      <xdr:col>5</xdr:col>
      <xdr:colOff>410631</xdr:colOff>
      <xdr:row>8</xdr:row>
      <xdr:rowOff>259291</xdr:rowOff>
    </xdr:to>
    <xdr:pic>
      <xdr:nvPicPr>
        <xdr:cNvPr id="62" name="Picture 4" descr="Green Tick Clip Art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2532" y="25177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191558</xdr:colOff>
      <xdr:row>8</xdr:row>
      <xdr:rowOff>30691</xdr:rowOff>
    </xdr:from>
    <xdr:to>
      <xdr:col>7</xdr:col>
      <xdr:colOff>420157</xdr:colOff>
      <xdr:row>8</xdr:row>
      <xdr:rowOff>259290</xdr:rowOff>
    </xdr:to>
    <xdr:pic>
      <xdr:nvPicPr>
        <xdr:cNvPr id="63" name="Picture 4" descr="Green Tick Clip Art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9725" y="2517774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200024</xdr:colOff>
      <xdr:row>8</xdr:row>
      <xdr:rowOff>42333</xdr:rowOff>
    </xdr:from>
    <xdr:to>
      <xdr:col>8</xdr:col>
      <xdr:colOff>428623</xdr:colOff>
      <xdr:row>8</xdr:row>
      <xdr:rowOff>270932</xdr:rowOff>
    </xdr:to>
    <xdr:pic>
      <xdr:nvPicPr>
        <xdr:cNvPr id="64" name="Picture 4" descr="Green Tick Clip Art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2024" y="252941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212724</xdr:colOff>
      <xdr:row>8</xdr:row>
      <xdr:rowOff>51858</xdr:rowOff>
    </xdr:from>
    <xdr:to>
      <xdr:col>10</xdr:col>
      <xdr:colOff>441323</xdr:colOff>
      <xdr:row>8</xdr:row>
      <xdr:rowOff>280457</xdr:rowOff>
    </xdr:to>
    <xdr:pic>
      <xdr:nvPicPr>
        <xdr:cNvPr id="66" name="Picture 4" descr="Green Tick Clip Art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4724" y="253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189441</xdr:colOff>
      <xdr:row>8</xdr:row>
      <xdr:rowOff>51858</xdr:rowOff>
    </xdr:from>
    <xdr:to>
      <xdr:col>11</xdr:col>
      <xdr:colOff>418040</xdr:colOff>
      <xdr:row>8</xdr:row>
      <xdr:rowOff>280457</xdr:rowOff>
    </xdr:to>
    <xdr:pic>
      <xdr:nvPicPr>
        <xdr:cNvPr id="67" name="Picture 4" descr="Green Tick Clip Art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5274" y="253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170391</xdr:colOff>
      <xdr:row>8</xdr:row>
      <xdr:rowOff>51858</xdr:rowOff>
    </xdr:from>
    <xdr:to>
      <xdr:col>12</xdr:col>
      <xdr:colOff>398990</xdr:colOff>
      <xdr:row>8</xdr:row>
      <xdr:rowOff>280457</xdr:rowOff>
    </xdr:to>
    <xdr:pic>
      <xdr:nvPicPr>
        <xdr:cNvPr id="68" name="Picture 4" descr="Green Tick Clip Art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0058" y="253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189441</xdr:colOff>
      <xdr:row>8</xdr:row>
      <xdr:rowOff>51858</xdr:rowOff>
    </xdr:from>
    <xdr:to>
      <xdr:col>13</xdr:col>
      <xdr:colOff>418040</xdr:colOff>
      <xdr:row>8</xdr:row>
      <xdr:rowOff>280457</xdr:rowOff>
    </xdr:to>
    <xdr:pic>
      <xdr:nvPicPr>
        <xdr:cNvPr id="69" name="Picture 4" descr="Green Tick Clip Art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2941" y="253894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206374</xdr:colOff>
      <xdr:row>8</xdr:row>
      <xdr:rowOff>42333</xdr:rowOff>
    </xdr:from>
    <xdr:to>
      <xdr:col>6</xdr:col>
      <xdr:colOff>444499</xdr:colOff>
      <xdr:row>8</xdr:row>
      <xdr:rowOff>280458</xdr:rowOff>
    </xdr:to>
    <xdr:pic>
      <xdr:nvPicPr>
        <xdr:cNvPr id="72" name="Picture 5" descr="Red Cross X Clip Art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0707" y="2529416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253999</xdr:colOff>
      <xdr:row>8</xdr:row>
      <xdr:rowOff>58208</xdr:rowOff>
    </xdr:from>
    <xdr:to>
      <xdr:col>9</xdr:col>
      <xdr:colOff>492124</xdr:colOff>
      <xdr:row>8</xdr:row>
      <xdr:rowOff>296333</xdr:rowOff>
    </xdr:to>
    <xdr:pic>
      <xdr:nvPicPr>
        <xdr:cNvPr id="73" name="Picture 5" descr="Red Cross X Clip Art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9832" y="2545291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192616</xdr:colOff>
      <xdr:row>9</xdr:row>
      <xdr:rowOff>47625</xdr:rowOff>
    </xdr:from>
    <xdr:to>
      <xdr:col>5</xdr:col>
      <xdr:colOff>430741</xdr:colOff>
      <xdr:row>9</xdr:row>
      <xdr:rowOff>285750</xdr:rowOff>
    </xdr:to>
    <xdr:pic>
      <xdr:nvPicPr>
        <xdr:cNvPr id="74" name="Picture 5" descr="Red Cross X Clip Art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3116" y="2852208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171450</xdr:colOff>
      <xdr:row>9</xdr:row>
      <xdr:rowOff>30692</xdr:rowOff>
    </xdr:from>
    <xdr:to>
      <xdr:col>12</xdr:col>
      <xdr:colOff>409575</xdr:colOff>
      <xdr:row>9</xdr:row>
      <xdr:rowOff>275167</xdr:rowOff>
    </xdr:to>
    <xdr:pic>
      <xdr:nvPicPr>
        <xdr:cNvPr id="75" name="Picture 5" descr="Red Cross X Clip Art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81117" y="2835275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208492</xdr:colOff>
      <xdr:row>9</xdr:row>
      <xdr:rowOff>41276</xdr:rowOff>
    </xdr:from>
    <xdr:to>
      <xdr:col>4</xdr:col>
      <xdr:colOff>437091</xdr:colOff>
      <xdr:row>9</xdr:row>
      <xdr:rowOff>269875</xdr:rowOff>
    </xdr:to>
    <xdr:pic>
      <xdr:nvPicPr>
        <xdr:cNvPr id="77" name="Picture 4" descr="Green Tick Clip Art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5159" y="284585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222250</xdr:colOff>
      <xdr:row>9</xdr:row>
      <xdr:rowOff>52917</xdr:rowOff>
    </xdr:from>
    <xdr:to>
      <xdr:col>2</xdr:col>
      <xdr:colOff>450849</xdr:colOff>
      <xdr:row>9</xdr:row>
      <xdr:rowOff>281516</xdr:rowOff>
    </xdr:to>
    <xdr:pic>
      <xdr:nvPicPr>
        <xdr:cNvPr id="78" name="Picture 4" descr="Green Tick Clip Art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0" y="2857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203200</xdr:colOff>
      <xdr:row>9</xdr:row>
      <xdr:rowOff>30692</xdr:rowOff>
    </xdr:from>
    <xdr:to>
      <xdr:col>6</xdr:col>
      <xdr:colOff>431799</xdr:colOff>
      <xdr:row>9</xdr:row>
      <xdr:rowOff>259291</xdr:rowOff>
    </xdr:to>
    <xdr:pic>
      <xdr:nvPicPr>
        <xdr:cNvPr id="79" name="Picture 4" descr="Green Tick Clip Art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7533" y="28352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247650</xdr:colOff>
      <xdr:row>9</xdr:row>
      <xdr:rowOff>37042</xdr:rowOff>
    </xdr:from>
    <xdr:to>
      <xdr:col>3</xdr:col>
      <xdr:colOff>476249</xdr:colOff>
      <xdr:row>9</xdr:row>
      <xdr:rowOff>265641</xdr:rowOff>
    </xdr:to>
    <xdr:pic>
      <xdr:nvPicPr>
        <xdr:cNvPr id="80" name="Picture 4" descr="Green Tick Clip Art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0483" y="2841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190500</xdr:colOff>
      <xdr:row>9</xdr:row>
      <xdr:rowOff>37042</xdr:rowOff>
    </xdr:from>
    <xdr:to>
      <xdr:col>7</xdr:col>
      <xdr:colOff>419099</xdr:colOff>
      <xdr:row>9</xdr:row>
      <xdr:rowOff>265641</xdr:rowOff>
    </xdr:to>
    <xdr:pic>
      <xdr:nvPicPr>
        <xdr:cNvPr id="81" name="Picture 4" descr="Green Tick Clip Art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8667" y="2841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228600</xdr:colOff>
      <xdr:row>11</xdr:row>
      <xdr:rowOff>52917</xdr:rowOff>
    </xdr:from>
    <xdr:to>
      <xdr:col>2</xdr:col>
      <xdr:colOff>457199</xdr:colOff>
      <xdr:row>11</xdr:row>
      <xdr:rowOff>281516</xdr:rowOff>
    </xdr:to>
    <xdr:pic>
      <xdr:nvPicPr>
        <xdr:cNvPr id="82" name="Picture 4" descr="Green Tick Clip Art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349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208491</xdr:colOff>
      <xdr:row>11</xdr:row>
      <xdr:rowOff>41275</xdr:rowOff>
    </xdr:from>
    <xdr:to>
      <xdr:col>4</xdr:col>
      <xdr:colOff>437090</xdr:colOff>
      <xdr:row>11</xdr:row>
      <xdr:rowOff>269874</xdr:rowOff>
    </xdr:to>
    <xdr:pic>
      <xdr:nvPicPr>
        <xdr:cNvPr id="83" name="Picture 4" descr="Green Tick Clip Art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5158" y="3480858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216959</xdr:colOff>
      <xdr:row>11</xdr:row>
      <xdr:rowOff>42333</xdr:rowOff>
    </xdr:from>
    <xdr:to>
      <xdr:col>10</xdr:col>
      <xdr:colOff>445558</xdr:colOff>
      <xdr:row>11</xdr:row>
      <xdr:rowOff>270932</xdr:rowOff>
    </xdr:to>
    <xdr:pic>
      <xdr:nvPicPr>
        <xdr:cNvPr id="84" name="Picture 4" descr="Green Tick Clip Art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8959" y="348191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209550</xdr:colOff>
      <xdr:row>11</xdr:row>
      <xdr:rowOff>31750</xdr:rowOff>
    </xdr:from>
    <xdr:to>
      <xdr:col>8</xdr:col>
      <xdr:colOff>438149</xdr:colOff>
      <xdr:row>11</xdr:row>
      <xdr:rowOff>260349</xdr:rowOff>
    </xdr:to>
    <xdr:pic>
      <xdr:nvPicPr>
        <xdr:cNvPr id="85" name="Picture 4" descr="Green Tick Clip Art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1550" y="34713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174625</xdr:colOff>
      <xdr:row>11</xdr:row>
      <xdr:rowOff>41275</xdr:rowOff>
    </xdr:from>
    <xdr:to>
      <xdr:col>7</xdr:col>
      <xdr:colOff>412750</xdr:colOff>
      <xdr:row>11</xdr:row>
      <xdr:rowOff>285750</xdr:rowOff>
    </xdr:to>
    <xdr:pic>
      <xdr:nvPicPr>
        <xdr:cNvPr id="87" name="Picture 5" descr="Red Cross X Clip Art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72792" y="3480858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178859</xdr:colOff>
      <xdr:row>11</xdr:row>
      <xdr:rowOff>63500</xdr:rowOff>
    </xdr:from>
    <xdr:to>
      <xdr:col>13</xdr:col>
      <xdr:colOff>416984</xdr:colOff>
      <xdr:row>11</xdr:row>
      <xdr:rowOff>301625</xdr:rowOff>
    </xdr:to>
    <xdr:pic>
      <xdr:nvPicPr>
        <xdr:cNvPr id="88" name="Picture 5" descr="Red Cross X Clip Art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02359" y="3503083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232834</xdr:colOff>
      <xdr:row>11</xdr:row>
      <xdr:rowOff>21167</xdr:rowOff>
    </xdr:from>
    <xdr:to>
      <xdr:col>9</xdr:col>
      <xdr:colOff>470959</xdr:colOff>
      <xdr:row>11</xdr:row>
      <xdr:rowOff>259292</xdr:rowOff>
    </xdr:to>
    <xdr:pic>
      <xdr:nvPicPr>
        <xdr:cNvPr id="89" name="Picture 5" descr="Red Cross X Clip Art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8667" y="3460750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234950</xdr:colOff>
      <xdr:row>10</xdr:row>
      <xdr:rowOff>41275</xdr:rowOff>
    </xdr:from>
    <xdr:to>
      <xdr:col>3</xdr:col>
      <xdr:colOff>473075</xdr:colOff>
      <xdr:row>10</xdr:row>
      <xdr:rowOff>285750</xdr:rowOff>
    </xdr:to>
    <xdr:pic>
      <xdr:nvPicPr>
        <xdr:cNvPr id="90" name="Picture 5" descr="Red Cross X Clip Art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77783" y="3163358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207433</xdr:colOff>
      <xdr:row>10</xdr:row>
      <xdr:rowOff>31750</xdr:rowOff>
    </xdr:from>
    <xdr:to>
      <xdr:col>4</xdr:col>
      <xdr:colOff>436032</xdr:colOff>
      <xdr:row>10</xdr:row>
      <xdr:rowOff>260349</xdr:rowOff>
    </xdr:to>
    <xdr:pic>
      <xdr:nvPicPr>
        <xdr:cNvPr id="91" name="Picture 4" descr="Green Tick Clip Art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4100" y="31538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197908</xdr:colOff>
      <xdr:row>10</xdr:row>
      <xdr:rowOff>52916</xdr:rowOff>
    </xdr:from>
    <xdr:to>
      <xdr:col>12</xdr:col>
      <xdr:colOff>426507</xdr:colOff>
      <xdr:row>10</xdr:row>
      <xdr:rowOff>281515</xdr:rowOff>
    </xdr:to>
    <xdr:pic>
      <xdr:nvPicPr>
        <xdr:cNvPr id="92" name="Picture 4" descr="Green Tick Clip Art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7575" y="317499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248708</xdr:colOff>
      <xdr:row>10</xdr:row>
      <xdr:rowOff>31750</xdr:rowOff>
    </xdr:from>
    <xdr:to>
      <xdr:col>9</xdr:col>
      <xdr:colOff>477307</xdr:colOff>
      <xdr:row>10</xdr:row>
      <xdr:rowOff>260349</xdr:rowOff>
    </xdr:to>
    <xdr:pic>
      <xdr:nvPicPr>
        <xdr:cNvPr id="93" name="Picture 4" descr="Green Tick Clip Art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4541" y="31538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180975</xdr:colOff>
      <xdr:row>10</xdr:row>
      <xdr:rowOff>45508</xdr:rowOff>
    </xdr:from>
    <xdr:to>
      <xdr:col>13</xdr:col>
      <xdr:colOff>409574</xdr:colOff>
      <xdr:row>10</xdr:row>
      <xdr:rowOff>274107</xdr:rowOff>
    </xdr:to>
    <xdr:pic>
      <xdr:nvPicPr>
        <xdr:cNvPr id="94" name="Picture 4" descr="Green Tick Clip Art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4475" y="3167591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188383</xdr:colOff>
      <xdr:row>10</xdr:row>
      <xdr:rowOff>31750</xdr:rowOff>
    </xdr:from>
    <xdr:to>
      <xdr:col>8</xdr:col>
      <xdr:colOff>416982</xdr:colOff>
      <xdr:row>10</xdr:row>
      <xdr:rowOff>260349</xdr:rowOff>
    </xdr:to>
    <xdr:pic>
      <xdr:nvPicPr>
        <xdr:cNvPr id="95" name="Picture 4" descr="Green Tick Clip Art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0383" y="315383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179916</xdr:colOff>
      <xdr:row>10</xdr:row>
      <xdr:rowOff>42334</xdr:rowOff>
    </xdr:from>
    <xdr:to>
      <xdr:col>11</xdr:col>
      <xdr:colOff>418041</xdr:colOff>
      <xdr:row>10</xdr:row>
      <xdr:rowOff>280459</xdr:rowOff>
    </xdr:to>
    <xdr:pic>
      <xdr:nvPicPr>
        <xdr:cNvPr id="96" name="Picture 5" descr="Red Cross X Clip Art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75749" y="3164417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239182</xdr:colOff>
      <xdr:row>3</xdr:row>
      <xdr:rowOff>63500</xdr:rowOff>
    </xdr:from>
    <xdr:to>
      <xdr:col>2</xdr:col>
      <xdr:colOff>467781</xdr:colOff>
      <xdr:row>3</xdr:row>
      <xdr:rowOff>292099</xdr:rowOff>
    </xdr:to>
    <xdr:pic>
      <xdr:nvPicPr>
        <xdr:cNvPr id="97" name="Picture 4" descr="Green Tick Clip Art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8182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191557</xdr:colOff>
      <xdr:row>3</xdr:row>
      <xdr:rowOff>79375</xdr:rowOff>
    </xdr:from>
    <xdr:to>
      <xdr:col>5</xdr:col>
      <xdr:colOff>429682</xdr:colOff>
      <xdr:row>4</xdr:row>
      <xdr:rowOff>0</xdr:rowOff>
    </xdr:to>
    <xdr:pic>
      <xdr:nvPicPr>
        <xdr:cNvPr id="98" name="Picture 5" descr="Red Cross X Clip Art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2057" y="978958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191558</xdr:colOff>
      <xdr:row>3</xdr:row>
      <xdr:rowOff>63500</xdr:rowOff>
    </xdr:from>
    <xdr:to>
      <xdr:col>3</xdr:col>
      <xdr:colOff>420157</xdr:colOff>
      <xdr:row>3</xdr:row>
      <xdr:rowOff>292099</xdr:rowOff>
    </xdr:to>
    <xdr:pic>
      <xdr:nvPicPr>
        <xdr:cNvPr id="99" name="Picture 98" descr="Green Tick Clip Art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4391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210608</xdr:colOff>
      <xdr:row>3</xdr:row>
      <xdr:rowOff>63500</xdr:rowOff>
    </xdr:from>
    <xdr:to>
      <xdr:col>4</xdr:col>
      <xdr:colOff>439207</xdr:colOff>
      <xdr:row>3</xdr:row>
      <xdr:rowOff>292099</xdr:rowOff>
    </xdr:to>
    <xdr:pic>
      <xdr:nvPicPr>
        <xdr:cNvPr id="100" name="Picture 4" descr="Green Tick Clip Art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197908</xdr:colOff>
      <xdr:row>3</xdr:row>
      <xdr:rowOff>79375</xdr:rowOff>
    </xdr:from>
    <xdr:to>
      <xdr:col>6</xdr:col>
      <xdr:colOff>426507</xdr:colOff>
      <xdr:row>3</xdr:row>
      <xdr:rowOff>307974</xdr:rowOff>
    </xdr:to>
    <xdr:pic>
      <xdr:nvPicPr>
        <xdr:cNvPr id="101" name="Picture 4" descr="Green Tick Clip Art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2241" y="978958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191558</xdr:colOff>
      <xdr:row>3</xdr:row>
      <xdr:rowOff>63500</xdr:rowOff>
    </xdr:from>
    <xdr:to>
      <xdr:col>7</xdr:col>
      <xdr:colOff>420157</xdr:colOff>
      <xdr:row>3</xdr:row>
      <xdr:rowOff>292099</xdr:rowOff>
    </xdr:to>
    <xdr:pic>
      <xdr:nvPicPr>
        <xdr:cNvPr id="102" name="Picture 4" descr="Green Tick Clip Art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9725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210608</xdr:colOff>
      <xdr:row>3</xdr:row>
      <xdr:rowOff>63500</xdr:rowOff>
    </xdr:from>
    <xdr:to>
      <xdr:col>8</xdr:col>
      <xdr:colOff>439207</xdr:colOff>
      <xdr:row>3</xdr:row>
      <xdr:rowOff>292099</xdr:rowOff>
    </xdr:to>
    <xdr:pic>
      <xdr:nvPicPr>
        <xdr:cNvPr id="103" name="Picture 4" descr="Green Tick Clip Art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2608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229658</xdr:colOff>
      <xdr:row>3</xdr:row>
      <xdr:rowOff>63500</xdr:rowOff>
    </xdr:from>
    <xdr:to>
      <xdr:col>9</xdr:col>
      <xdr:colOff>458257</xdr:colOff>
      <xdr:row>3</xdr:row>
      <xdr:rowOff>292099</xdr:rowOff>
    </xdr:to>
    <xdr:pic>
      <xdr:nvPicPr>
        <xdr:cNvPr id="104" name="Picture 4" descr="Green Tick Clip Art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5491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191558</xdr:colOff>
      <xdr:row>3</xdr:row>
      <xdr:rowOff>63500</xdr:rowOff>
    </xdr:from>
    <xdr:to>
      <xdr:col>10</xdr:col>
      <xdr:colOff>420157</xdr:colOff>
      <xdr:row>3</xdr:row>
      <xdr:rowOff>292099</xdr:rowOff>
    </xdr:to>
    <xdr:pic>
      <xdr:nvPicPr>
        <xdr:cNvPr id="105" name="Picture 4" descr="Green Tick Clip Art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3558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210608</xdr:colOff>
      <xdr:row>3</xdr:row>
      <xdr:rowOff>63500</xdr:rowOff>
    </xdr:from>
    <xdr:to>
      <xdr:col>11</xdr:col>
      <xdr:colOff>439207</xdr:colOff>
      <xdr:row>3</xdr:row>
      <xdr:rowOff>292099</xdr:rowOff>
    </xdr:to>
    <xdr:pic>
      <xdr:nvPicPr>
        <xdr:cNvPr id="106" name="Picture 4" descr="Green Tick Clip Art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6441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191558</xdr:colOff>
      <xdr:row>3</xdr:row>
      <xdr:rowOff>63500</xdr:rowOff>
    </xdr:from>
    <xdr:to>
      <xdr:col>12</xdr:col>
      <xdr:colOff>420157</xdr:colOff>
      <xdr:row>3</xdr:row>
      <xdr:rowOff>292099</xdr:rowOff>
    </xdr:to>
    <xdr:pic>
      <xdr:nvPicPr>
        <xdr:cNvPr id="107" name="Picture 4" descr="Green Tick Clip Art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5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210608</xdr:colOff>
      <xdr:row>3</xdr:row>
      <xdr:rowOff>63500</xdr:rowOff>
    </xdr:from>
    <xdr:to>
      <xdr:col>13</xdr:col>
      <xdr:colOff>439207</xdr:colOff>
      <xdr:row>3</xdr:row>
      <xdr:rowOff>292099</xdr:rowOff>
    </xdr:to>
    <xdr:pic>
      <xdr:nvPicPr>
        <xdr:cNvPr id="108" name="Picture 4" descr="Green Tick Clip Art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34108" y="96308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192617</xdr:colOff>
      <xdr:row>5</xdr:row>
      <xdr:rowOff>62441</xdr:rowOff>
    </xdr:from>
    <xdr:to>
      <xdr:col>3</xdr:col>
      <xdr:colOff>430742</xdr:colOff>
      <xdr:row>5</xdr:row>
      <xdr:rowOff>306916</xdr:rowOff>
    </xdr:to>
    <xdr:pic>
      <xdr:nvPicPr>
        <xdr:cNvPr id="109" name="Picture 5" descr="Red Cross X Clip Art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5450" y="1597024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207434</xdr:colOff>
      <xdr:row>5</xdr:row>
      <xdr:rowOff>42333</xdr:rowOff>
    </xdr:from>
    <xdr:to>
      <xdr:col>4</xdr:col>
      <xdr:colOff>436033</xdr:colOff>
      <xdr:row>5</xdr:row>
      <xdr:rowOff>270932</xdr:rowOff>
    </xdr:to>
    <xdr:pic>
      <xdr:nvPicPr>
        <xdr:cNvPr id="110" name="Picture 4" descr="Green Tick Clip Art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4101" y="157691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259292</xdr:colOff>
      <xdr:row>5</xdr:row>
      <xdr:rowOff>52916</xdr:rowOff>
    </xdr:from>
    <xdr:to>
      <xdr:col>9</xdr:col>
      <xdr:colOff>487891</xdr:colOff>
      <xdr:row>5</xdr:row>
      <xdr:rowOff>281515</xdr:rowOff>
    </xdr:to>
    <xdr:pic>
      <xdr:nvPicPr>
        <xdr:cNvPr id="112" name="Picture 4" descr="Green Tick Clip Art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5125" y="158749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202142</xdr:colOff>
      <xdr:row>5</xdr:row>
      <xdr:rowOff>71966</xdr:rowOff>
    </xdr:from>
    <xdr:to>
      <xdr:col>11</xdr:col>
      <xdr:colOff>430741</xdr:colOff>
      <xdr:row>5</xdr:row>
      <xdr:rowOff>300565</xdr:rowOff>
    </xdr:to>
    <xdr:pic>
      <xdr:nvPicPr>
        <xdr:cNvPr id="113" name="Picture 4" descr="Green Tick Clip Art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7975" y="160654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230717</xdr:colOff>
      <xdr:row>5</xdr:row>
      <xdr:rowOff>52916</xdr:rowOff>
    </xdr:from>
    <xdr:to>
      <xdr:col>8</xdr:col>
      <xdr:colOff>459316</xdr:colOff>
      <xdr:row>5</xdr:row>
      <xdr:rowOff>281515</xdr:rowOff>
    </xdr:to>
    <xdr:pic>
      <xdr:nvPicPr>
        <xdr:cNvPr id="114" name="Picture 4" descr="Green Tick Clip Art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2717" y="158749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195792</xdr:colOff>
      <xdr:row>5</xdr:row>
      <xdr:rowOff>52916</xdr:rowOff>
    </xdr:from>
    <xdr:to>
      <xdr:col>12</xdr:col>
      <xdr:colOff>433917</xdr:colOff>
      <xdr:row>5</xdr:row>
      <xdr:rowOff>291041</xdr:rowOff>
    </xdr:to>
    <xdr:pic>
      <xdr:nvPicPr>
        <xdr:cNvPr id="115" name="Picture 5" descr="Red Cross X Clip Art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05459" y="158749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23</xdr:row>
      <xdr:rowOff>0</xdr:rowOff>
    </xdr:from>
    <xdr:to>
      <xdr:col>2</xdr:col>
      <xdr:colOff>466724</xdr:colOff>
      <xdr:row>23</xdr:row>
      <xdr:rowOff>228599</xdr:rowOff>
    </xdr:to>
    <xdr:pic>
      <xdr:nvPicPr>
        <xdr:cNvPr id="120" name="Picture 4" descr="Green Tick Clip Art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57308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174625</xdr:colOff>
      <xdr:row>23</xdr:row>
      <xdr:rowOff>0</xdr:rowOff>
    </xdr:from>
    <xdr:to>
      <xdr:col>3</xdr:col>
      <xdr:colOff>412750</xdr:colOff>
      <xdr:row>23</xdr:row>
      <xdr:rowOff>244475</xdr:rowOff>
    </xdr:to>
    <xdr:pic>
      <xdr:nvPicPr>
        <xdr:cNvPr id="121" name="Picture 5" descr="Red Cross X Clip Art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06875" y="5730875"/>
          <a:ext cx="238125" cy="244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2</xdr:row>
      <xdr:rowOff>133350</xdr:rowOff>
    </xdr:from>
    <xdr:to>
      <xdr:col>17</xdr:col>
      <xdr:colOff>323849</xdr:colOff>
      <xdr:row>2</xdr:row>
      <xdr:rowOff>361949</xdr:rowOff>
    </xdr:to>
    <xdr:pic>
      <xdr:nvPicPr>
        <xdr:cNvPr id="14" name="Picture 4" descr="Green Tick Clip Art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6675" y="5238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85725</xdr:colOff>
      <xdr:row>2</xdr:row>
      <xdr:rowOff>133350</xdr:rowOff>
    </xdr:from>
    <xdr:to>
      <xdr:col>18</xdr:col>
      <xdr:colOff>323850</xdr:colOff>
      <xdr:row>2</xdr:row>
      <xdr:rowOff>371475</xdr:rowOff>
    </xdr:to>
    <xdr:pic>
      <xdr:nvPicPr>
        <xdr:cNvPr id="15" name="Picture 5" descr="Red Cross X Clip Art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87200" y="52387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239182</xdr:colOff>
      <xdr:row>3</xdr:row>
      <xdr:rowOff>63500</xdr:rowOff>
    </xdr:from>
    <xdr:to>
      <xdr:col>2</xdr:col>
      <xdr:colOff>467781</xdr:colOff>
      <xdr:row>3</xdr:row>
      <xdr:rowOff>292099</xdr:rowOff>
    </xdr:to>
    <xdr:pic>
      <xdr:nvPicPr>
        <xdr:cNvPr id="89" name="Picture 4" descr="Green Tick Clip Art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8182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191557</xdr:colOff>
      <xdr:row>3</xdr:row>
      <xdr:rowOff>50800</xdr:rowOff>
    </xdr:from>
    <xdr:to>
      <xdr:col>6</xdr:col>
      <xdr:colOff>429682</xdr:colOff>
      <xdr:row>3</xdr:row>
      <xdr:rowOff>285750</xdr:rowOff>
    </xdr:to>
    <xdr:pic>
      <xdr:nvPicPr>
        <xdr:cNvPr id="90" name="Picture 5" descr="Red Cross X Clip Art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8957" y="9461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191558</xdr:colOff>
      <xdr:row>3</xdr:row>
      <xdr:rowOff>63500</xdr:rowOff>
    </xdr:from>
    <xdr:to>
      <xdr:col>3</xdr:col>
      <xdr:colOff>420157</xdr:colOff>
      <xdr:row>3</xdr:row>
      <xdr:rowOff>292099</xdr:rowOff>
    </xdr:to>
    <xdr:pic>
      <xdr:nvPicPr>
        <xdr:cNvPr id="91" name="Picture 90" descr="Green Tick Clip Art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0158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210608</xdr:colOff>
      <xdr:row>3</xdr:row>
      <xdr:rowOff>63500</xdr:rowOff>
    </xdr:from>
    <xdr:to>
      <xdr:col>4</xdr:col>
      <xdr:colOff>439207</xdr:colOff>
      <xdr:row>3</xdr:row>
      <xdr:rowOff>292099</xdr:rowOff>
    </xdr:to>
    <xdr:pic>
      <xdr:nvPicPr>
        <xdr:cNvPr id="92" name="Picture 4" descr="Green Tick Clip Art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8808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197908</xdr:colOff>
      <xdr:row>3</xdr:row>
      <xdr:rowOff>69850</xdr:rowOff>
    </xdr:from>
    <xdr:to>
      <xdr:col>5</xdr:col>
      <xdr:colOff>426507</xdr:colOff>
      <xdr:row>3</xdr:row>
      <xdr:rowOff>298449</xdr:rowOff>
    </xdr:to>
    <xdr:pic>
      <xdr:nvPicPr>
        <xdr:cNvPr id="93" name="Picture 4" descr="Green Tick Clip Art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5708" y="9652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210608</xdr:colOff>
      <xdr:row>3</xdr:row>
      <xdr:rowOff>63500</xdr:rowOff>
    </xdr:from>
    <xdr:to>
      <xdr:col>9</xdr:col>
      <xdr:colOff>439207</xdr:colOff>
      <xdr:row>3</xdr:row>
      <xdr:rowOff>292099</xdr:rowOff>
    </xdr:to>
    <xdr:pic>
      <xdr:nvPicPr>
        <xdr:cNvPr id="95" name="Picture 4" descr="Green Tick Clip Art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7208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229658</xdr:colOff>
      <xdr:row>3</xdr:row>
      <xdr:rowOff>63500</xdr:rowOff>
    </xdr:from>
    <xdr:to>
      <xdr:col>10</xdr:col>
      <xdr:colOff>458257</xdr:colOff>
      <xdr:row>3</xdr:row>
      <xdr:rowOff>292099</xdr:rowOff>
    </xdr:to>
    <xdr:pic>
      <xdr:nvPicPr>
        <xdr:cNvPr id="96" name="Picture 4" descr="Green Tick Clip Art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5858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191558</xdr:colOff>
      <xdr:row>3</xdr:row>
      <xdr:rowOff>63500</xdr:rowOff>
    </xdr:from>
    <xdr:to>
      <xdr:col>11</xdr:col>
      <xdr:colOff>420157</xdr:colOff>
      <xdr:row>3</xdr:row>
      <xdr:rowOff>292099</xdr:rowOff>
    </xdr:to>
    <xdr:pic>
      <xdr:nvPicPr>
        <xdr:cNvPr id="97" name="Picture 4" descr="Green Tick Clip Art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4983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210608</xdr:colOff>
      <xdr:row>3</xdr:row>
      <xdr:rowOff>63500</xdr:rowOff>
    </xdr:from>
    <xdr:to>
      <xdr:col>12</xdr:col>
      <xdr:colOff>439207</xdr:colOff>
      <xdr:row>3</xdr:row>
      <xdr:rowOff>292099</xdr:rowOff>
    </xdr:to>
    <xdr:pic>
      <xdr:nvPicPr>
        <xdr:cNvPr id="98" name="Picture 4" descr="Green Tick Clip Art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3633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191558</xdr:colOff>
      <xdr:row>3</xdr:row>
      <xdr:rowOff>63500</xdr:rowOff>
    </xdr:from>
    <xdr:to>
      <xdr:col>13</xdr:col>
      <xdr:colOff>420157</xdr:colOff>
      <xdr:row>3</xdr:row>
      <xdr:rowOff>292099</xdr:rowOff>
    </xdr:to>
    <xdr:pic>
      <xdr:nvPicPr>
        <xdr:cNvPr id="99" name="Picture 4" descr="Green Tick Clip Art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4183" y="958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33</xdr:row>
      <xdr:rowOff>0</xdr:rowOff>
    </xdr:from>
    <xdr:to>
      <xdr:col>2</xdr:col>
      <xdr:colOff>466724</xdr:colOff>
      <xdr:row>33</xdr:row>
      <xdr:rowOff>228599</xdr:rowOff>
    </xdr:to>
    <xdr:pic>
      <xdr:nvPicPr>
        <xdr:cNvPr id="107" name="Picture 4" descr="Green Tick Clip Art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69151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174625</xdr:colOff>
      <xdr:row>33</xdr:row>
      <xdr:rowOff>0</xdr:rowOff>
    </xdr:from>
    <xdr:to>
      <xdr:col>3</xdr:col>
      <xdr:colOff>412750</xdr:colOff>
      <xdr:row>33</xdr:row>
      <xdr:rowOff>244475</xdr:rowOff>
    </xdr:to>
    <xdr:pic>
      <xdr:nvPicPr>
        <xdr:cNvPr id="108" name="Picture 5" descr="Red Cross X Clip Art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3225" y="6915150"/>
          <a:ext cx="238125" cy="2444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190500</xdr:colOff>
      <xdr:row>3</xdr:row>
      <xdr:rowOff>38100</xdr:rowOff>
    </xdr:from>
    <xdr:to>
      <xdr:col>7</xdr:col>
      <xdr:colOff>428625</xdr:colOff>
      <xdr:row>3</xdr:row>
      <xdr:rowOff>273050</xdr:rowOff>
    </xdr:to>
    <xdr:pic>
      <xdr:nvPicPr>
        <xdr:cNvPr id="17" name="Picture 5" descr="Red Cross X Clip Art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0" y="9334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200025</xdr:colOff>
      <xdr:row>3</xdr:row>
      <xdr:rowOff>38100</xdr:rowOff>
    </xdr:from>
    <xdr:to>
      <xdr:col>14</xdr:col>
      <xdr:colOff>438150</xdr:colOff>
      <xdr:row>3</xdr:row>
      <xdr:rowOff>273050</xdr:rowOff>
    </xdr:to>
    <xdr:pic>
      <xdr:nvPicPr>
        <xdr:cNvPr id="18" name="Picture 5" descr="Red Cross X Clip Art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0" y="9334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200025</xdr:colOff>
      <xdr:row>3</xdr:row>
      <xdr:rowOff>28575</xdr:rowOff>
    </xdr:from>
    <xdr:to>
      <xdr:col>16</xdr:col>
      <xdr:colOff>428624</xdr:colOff>
      <xdr:row>3</xdr:row>
      <xdr:rowOff>257174</xdr:rowOff>
    </xdr:to>
    <xdr:pic>
      <xdr:nvPicPr>
        <xdr:cNvPr id="19" name="Picture 4" descr="Green Tick Clip Art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1850" y="9239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226219</xdr:colOff>
      <xdr:row>8</xdr:row>
      <xdr:rowOff>47625</xdr:rowOff>
    </xdr:from>
    <xdr:to>
      <xdr:col>2</xdr:col>
      <xdr:colOff>454818</xdr:colOff>
      <xdr:row>8</xdr:row>
      <xdr:rowOff>276224</xdr:rowOff>
    </xdr:to>
    <xdr:pic>
      <xdr:nvPicPr>
        <xdr:cNvPr id="20" name="Picture 4" descr="Green Tick Clip Art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5219" y="248840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202406</xdr:colOff>
      <xdr:row>8</xdr:row>
      <xdr:rowOff>35718</xdr:rowOff>
    </xdr:from>
    <xdr:to>
      <xdr:col>3</xdr:col>
      <xdr:colOff>431005</xdr:colOff>
      <xdr:row>8</xdr:row>
      <xdr:rowOff>264317</xdr:rowOff>
    </xdr:to>
    <xdr:pic>
      <xdr:nvPicPr>
        <xdr:cNvPr id="21" name="Picture 4" descr="Green Tick Clip Art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247649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226219</xdr:colOff>
      <xdr:row>8</xdr:row>
      <xdr:rowOff>47625</xdr:rowOff>
    </xdr:from>
    <xdr:to>
      <xdr:col>12</xdr:col>
      <xdr:colOff>454818</xdr:colOff>
      <xdr:row>8</xdr:row>
      <xdr:rowOff>276224</xdr:rowOff>
    </xdr:to>
    <xdr:pic>
      <xdr:nvPicPr>
        <xdr:cNvPr id="22" name="Picture 4" descr="Green Tick Clip Art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7813" y="248840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190500</xdr:colOff>
      <xdr:row>8</xdr:row>
      <xdr:rowOff>35719</xdr:rowOff>
    </xdr:from>
    <xdr:to>
      <xdr:col>13</xdr:col>
      <xdr:colOff>419099</xdr:colOff>
      <xdr:row>8</xdr:row>
      <xdr:rowOff>264318</xdr:rowOff>
    </xdr:to>
    <xdr:pic>
      <xdr:nvPicPr>
        <xdr:cNvPr id="23" name="Picture 4" descr="Green Tick Clip Art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9313" y="2476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226219</xdr:colOff>
      <xdr:row>5</xdr:row>
      <xdr:rowOff>35719</xdr:rowOff>
    </xdr:from>
    <xdr:to>
      <xdr:col>4</xdr:col>
      <xdr:colOff>454818</xdr:colOff>
      <xdr:row>5</xdr:row>
      <xdr:rowOff>264318</xdr:rowOff>
    </xdr:to>
    <xdr:pic>
      <xdr:nvPicPr>
        <xdr:cNvPr id="24" name="Picture 4" descr="Green Tick Clip Art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9657" y="154781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214313</xdr:colOff>
      <xdr:row>5</xdr:row>
      <xdr:rowOff>35719</xdr:rowOff>
    </xdr:from>
    <xdr:to>
      <xdr:col>9</xdr:col>
      <xdr:colOff>442912</xdr:colOff>
      <xdr:row>5</xdr:row>
      <xdr:rowOff>264318</xdr:rowOff>
    </xdr:to>
    <xdr:pic>
      <xdr:nvPicPr>
        <xdr:cNvPr id="25" name="Picture 4" descr="Green Tick Clip Art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6" y="154781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261938</xdr:colOff>
      <xdr:row>5</xdr:row>
      <xdr:rowOff>23812</xdr:rowOff>
    </xdr:from>
    <xdr:to>
      <xdr:col>10</xdr:col>
      <xdr:colOff>490537</xdr:colOff>
      <xdr:row>5</xdr:row>
      <xdr:rowOff>252411</xdr:rowOff>
    </xdr:to>
    <xdr:pic>
      <xdr:nvPicPr>
        <xdr:cNvPr id="26" name="Picture 4" descr="Green Tick Clip Art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1469" y="153590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226219</xdr:colOff>
      <xdr:row>5</xdr:row>
      <xdr:rowOff>35718</xdr:rowOff>
    </xdr:from>
    <xdr:to>
      <xdr:col>11</xdr:col>
      <xdr:colOff>454818</xdr:colOff>
      <xdr:row>5</xdr:row>
      <xdr:rowOff>264317</xdr:rowOff>
    </xdr:to>
    <xdr:pic>
      <xdr:nvPicPr>
        <xdr:cNvPr id="27" name="Picture 4" descr="Green Tick Clip Art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0594" y="1547812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226219</xdr:colOff>
      <xdr:row>5</xdr:row>
      <xdr:rowOff>23813</xdr:rowOff>
    </xdr:from>
    <xdr:to>
      <xdr:col>12</xdr:col>
      <xdr:colOff>454818</xdr:colOff>
      <xdr:row>5</xdr:row>
      <xdr:rowOff>252412</xdr:rowOff>
    </xdr:to>
    <xdr:pic>
      <xdr:nvPicPr>
        <xdr:cNvPr id="28" name="Picture 4" descr="Green Tick Clip Art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7813" y="1535907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190500</xdr:colOff>
      <xdr:row>5</xdr:row>
      <xdr:rowOff>47625</xdr:rowOff>
    </xdr:from>
    <xdr:to>
      <xdr:col>13</xdr:col>
      <xdr:colOff>419099</xdr:colOff>
      <xdr:row>5</xdr:row>
      <xdr:rowOff>276224</xdr:rowOff>
    </xdr:to>
    <xdr:pic>
      <xdr:nvPicPr>
        <xdr:cNvPr id="29" name="Picture 4" descr="Green Tick Clip Art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9313" y="155971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226219</xdr:colOff>
      <xdr:row>5</xdr:row>
      <xdr:rowOff>23813</xdr:rowOff>
    </xdr:from>
    <xdr:to>
      <xdr:col>14</xdr:col>
      <xdr:colOff>464344</xdr:colOff>
      <xdr:row>5</xdr:row>
      <xdr:rowOff>258763</xdr:rowOff>
    </xdr:to>
    <xdr:pic>
      <xdr:nvPicPr>
        <xdr:cNvPr id="30" name="Picture 5" descr="Red Cross X Clip Art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0" y="1535907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239182</xdr:colOff>
      <xdr:row>9</xdr:row>
      <xdr:rowOff>63500</xdr:rowOff>
    </xdr:from>
    <xdr:to>
      <xdr:col>2</xdr:col>
      <xdr:colOff>467781</xdr:colOff>
      <xdr:row>9</xdr:row>
      <xdr:rowOff>292099</xdr:rowOff>
    </xdr:to>
    <xdr:pic>
      <xdr:nvPicPr>
        <xdr:cNvPr id="31" name="Picture 4" descr="Green Tick Clip Art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8182" y="95646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191557</xdr:colOff>
      <xdr:row>9</xdr:row>
      <xdr:rowOff>50800</xdr:rowOff>
    </xdr:from>
    <xdr:to>
      <xdr:col>6</xdr:col>
      <xdr:colOff>429682</xdr:colOff>
      <xdr:row>9</xdr:row>
      <xdr:rowOff>285750</xdr:rowOff>
    </xdr:to>
    <xdr:pic>
      <xdr:nvPicPr>
        <xdr:cNvPr id="32" name="Picture 5" descr="Red Cross X Clip Art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49432" y="943769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191558</xdr:colOff>
      <xdr:row>9</xdr:row>
      <xdr:rowOff>63500</xdr:rowOff>
    </xdr:from>
    <xdr:to>
      <xdr:col>3</xdr:col>
      <xdr:colOff>420157</xdr:colOff>
      <xdr:row>9</xdr:row>
      <xdr:rowOff>292099</xdr:rowOff>
    </xdr:to>
    <xdr:pic>
      <xdr:nvPicPr>
        <xdr:cNvPr id="33" name="Picture 32" descr="Green Tick Clip Art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7777" y="95646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210608</xdr:colOff>
      <xdr:row>9</xdr:row>
      <xdr:rowOff>63500</xdr:rowOff>
    </xdr:from>
    <xdr:to>
      <xdr:col>4</xdr:col>
      <xdr:colOff>439207</xdr:colOff>
      <xdr:row>9</xdr:row>
      <xdr:rowOff>292099</xdr:rowOff>
    </xdr:to>
    <xdr:pic>
      <xdr:nvPicPr>
        <xdr:cNvPr id="34" name="Picture 4" descr="Green Tick Clip Art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4046" y="95646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197908</xdr:colOff>
      <xdr:row>9</xdr:row>
      <xdr:rowOff>69850</xdr:rowOff>
    </xdr:from>
    <xdr:to>
      <xdr:col>5</xdr:col>
      <xdr:colOff>426507</xdr:colOff>
      <xdr:row>9</xdr:row>
      <xdr:rowOff>298449</xdr:rowOff>
    </xdr:to>
    <xdr:pic>
      <xdr:nvPicPr>
        <xdr:cNvPr id="35" name="Picture 4" descr="Green Tick Clip Art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564" y="96281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210608</xdr:colOff>
      <xdr:row>9</xdr:row>
      <xdr:rowOff>63500</xdr:rowOff>
    </xdr:from>
    <xdr:to>
      <xdr:col>9</xdr:col>
      <xdr:colOff>439207</xdr:colOff>
      <xdr:row>9</xdr:row>
      <xdr:rowOff>292099</xdr:rowOff>
    </xdr:to>
    <xdr:pic>
      <xdr:nvPicPr>
        <xdr:cNvPr id="36" name="Picture 4" descr="Green Tick Clip Art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2921" y="95646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229658</xdr:colOff>
      <xdr:row>9</xdr:row>
      <xdr:rowOff>63500</xdr:rowOff>
    </xdr:from>
    <xdr:to>
      <xdr:col>10</xdr:col>
      <xdr:colOff>458257</xdr:colOff>
      <xdr:row>9</xdr:row>
      <xdr:rowOff>292099</xdr:rowOff>
    </xdr:to>
    <xdr:pic>
      <xdr:nvPicPr>
        <xdr:cNvPr id="37" name="Picture 4" descr="Green Tick Clip Art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9189" y="95646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191558</xdr:colOff>
      <xdr:row>9</xdr:row>
      <xdr:rowOff>63500</xdr:rowOff>
    </xdr:from>
    <xdr:to>
      <xdr:col>11</xdr:col>
      <xdr:colOff>420157</xdr:colOff>
      <xdr:row>9</xdr:row>
      <xdr:rowOff>292099</xdr:rowOff>
    </xdr:to>
    <xdr:pic>
      <xdr:nvPicPr>
        <xdr:cNvPr id="38" name="Picture 4" descr="Green Tick Clip Art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5933" y="95646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191558</xdr:colOff>
      <xdr:row>9</xdr:row>
      <xdr:rowOff>63500</xdr:rowOff>
    </xdr:from>
    <xdr:to>
      <xdr:col>13</xdr:col>
      <xdr:colOff>420157</xdr:colOff>
      <xdr:row>9</xdr:row>
      <xdr:rowOff>292099</xdr:rowOff>
    </xdr:to>
    <xdr:pic>
      <xdr:nvPicPr>
        <xdr:cNvPr id="40" name="Picture 4" descr="Green Tick Clip Art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0371" y="95646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200025</xdr:colOff>
      <xdr:row>9</xdr:row>
      <xdr:rowOff>38100</xdr:rowOff>
    </xdr:from>
    <xdr:to>
      <xdr:col>14</xdr:col>
      <xdr:colOff>438150</xdr:colOff>
      <xdr:row>9</xdr:row>
      <xdr:rowOff>273050</xdr:rowOff>
    </xdr:to>
    <xdr:pic>
      <xdr:nvPicPr>
        <xdr:cNvPr id="42" name="Picture 5" descr="Red Cross X Clip Art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6056" y="931069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200025</xdr:colOff>
      <xdr:row>9</xdr:row>
      <xdr:rowOff>28575</xdr:rowOff>
    </xdr:from>
    <xdr:to>
      <xdr:col>16</xdr:col>
      <xdr:colOff>428624</xdr:colOff>
      <xdr:row>9</xdr:row>
      <xdr:rowOff>257174</xdr:rowOff>
    </xdr:to>
    <xdr:pic>
      <xdr:nvPicPr>
        <xdr:cNvPr id="43" name="Picture 4" descr="Green Tick Clip Art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3275" y="921544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202406</xdr:colOff>
      <xdr:row>9</xdr:row>
      <xdr:rowOff>35719</xdr:rowOff>
    </xdr:from>
    <xdr:to>
      <xdr:col>12</xdr:col>
      <xdr:colOff>440531</xdr:colOff>
      <xdr:row>9</xdr:row>
      <xdr:rowOff>270669</xdr:rowOff>
    </xdr:to>
    <xdr:pic>
      <xdr:nvPicPr>
        <xdr:cNvPr id="44" name="Picture 5" descr="Red Cross X Clip Art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2786063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226219</xdr:colOff>
      <xdr:row>4</xdr:row>
      <xdr:rowOff>47625</xdr:rowOff>
    </xdr:from>
    <xdr:to>
      <xdr:col>2</xdr:col>
      <xdr:colOff>454818</xdr:colOff>
      <xdr:row>4</xdr:row>
      <xdr:rowOff>276224</xdr:rowOff>
    </xdr:to>
    <xdr:pic>
      <xdr:nvPicPr>
        <xdr:cNvPr id="45" name="Picture 4" descr="Green Tick Clip Art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5219" y="1250156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4</xdr:row>
      <xdr:rowOff>35719</xdr:rowOff>
    </xdr:from>
    <xdr:to>
      <xdr:col>4</xdr:col>
      <xdr:colOff>466724</xdr:colOff>
      <xdr:row>4</xdr:row>
      <xdr:rowOff>264318</xdr:rowOff>
    </xdr:to>
    <xdr:pic>
      <xdr:nvPicPr>
        <xdr:cNvPr id="46" name="Picture 4" descr="Green Tick Clip Art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1563" y="12382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202406</xdr:colOff>
      <xdr:row>4</xdr:row>
      <xdr:rowOff>23812</xdr:rowOff>
    </xdr:from>
    <xdr:to>
      <xdr:col>5</xdr:col>
      <xdr:colOff>431005</xdr:colOff>
      <xdr:row>4</xdr:row>
      <xdr:rowOff>252411</xdr:rowOff>
    </xdr:to>
    <xdr:pic>
      <xdr:nvPicPr>
        <xdr:cNvPr id="47" name="Picture 4" descr="Green Tick Clip Art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3062" y="1226343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202406</xdr:colOff>
      <xdr:row>4</xdr:row>
      <xdr:rowOff>23813</xdr:rowOff>
    </xdr:from>
    <xdr:to>
      <xdr:col>6</xdr:col>
      <xdr:colOff>440531</xdr:colOff>
      <xdr:row>4</xdr:row>
      <xdr:rowOff>258763</xdr:rowOff>
    </xdr:to>
    <xdr:pic>
      <xdr:nvPicPr>
        <xdr:cNvPr id="48" name="Picture 5" descr="Red Cross X Clip Art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60281" y="1226344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178594</xdr:colOff>
      <xdr:row>4</xdr:row>
      <xdr:rowOff>23813</xdr:rowOff>
    </xdr:from>
    <xdr:to>
      <xdr:col>11</xdr:col>
      <xdr:colOff>416719</xdr:colOff>
      <xdr:row>4</xdr:row>
      <xdr:rowOff>258763</xdr:rowOff>
    </xdr:to>
    <xdr:pic>
      <xdr:nvPicPr>
        <xdr:cNvPr id="49" name="Picture 5" descr="Red Cross X Clip Art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12969" y="1226344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202406</xdr:colOff>
      <xdr:row>4</xdr:row>
      <xdr:rowOff>35718</xdr:rowOff>
    </xdr:from>
    <xdr:to>
      <xdr:col>13</xdr:col>
      <xdr:colOff>431005</xdr:colOff>
      <xdr:row>4</xdr:row>
      <xdr:rowOff>264317</xdr:rowOff>
    </xdr:to>
    <xdr:pic>
      <xdr:nvPicPr>
        <xdr:cNvPr id="50" name="Picture 4" descr="Green Tick Clip Art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51219" y="1238249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254000</xdr:colOff>
      <xdr:row>6</xdr:row>
      <xdr:rowOff>31750</xdr:rowOff>
    </xdr:from>
    <xdr:to>
      <xdr:col>2</xdr:col>
      <xdr:colOff>482599</xdr:colOff>
      <xdr:row>6</xdr:row>
      <xdr:rowOff>260349</xdr:rowOff>
    </xdr:to>
    <xdr:pic>
      <xdr:nvPicPr>
        <xdr:cNvPr id="51" name="Picture 4" descr="Green Tick Clip Art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3000" y="1889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7</xdr:row>
      <xdr:rowOff>31750</xdr:rowOff>
    </xdr:from>
    <xdr:to>
      <xdr:col>2</xdr:col>
      <xdr:colOff>466724</xdr:colOff>
      <xdr:row>7</xdr:row>
      <xdr:rowOff>260349</xdr:rowOff>
    </xdr:to>
    <xdr:pic>
      <xdr:nvPicPr>
        <xdr:cNvPr id="52" name="Picture 4" descr="Green Tick Clip Art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220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7</xdr:row>
      <xdr:rowOff>31750</xdr:rowOff>
    </xdr:from>
    <xdr:to>
      <xdr:col>3</xdr:col>
      <xdr:colOff>434974</xdr:colOff>
      <xdr:row>7</xdr:row>
      <xdr:rowOff>260349</xdr:rowOff>
    </xdr:to>
    <xdr:pic>
      <xdr:nvPicPr>
        <xdr:cNvPr id="53" name="Picture 4" descr="Green Tick Clip Art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220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174625</xdr:colOff>
      <xdr:row>7</xdr:row>
      <xdr:rowOff>31750</xdr:rowOff>
    </xdr:from>
    <xdr:to>
      <xdr:col>6</xdr:col>
      <xdr:colOff>403224</xdr:colOff>
      <xdr:row>7</xdr:row>
      <xdr:rowOff>260349</xdr:rowOff>
    </xdr:to>
    <xdr:pic>
      <xdr:nvPicPr>
        <xdr:cNvPr id="54" name="Picture 4" descr="Green Tick Clip Art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6625" y="220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238125</xdr:colOff>
      <xdr:row>6</xdr:row>
      <xdr:rowOff>47625</xdr:rowOff>
    </xdr:from>
    <xdr:to>
      <xdr:col>9</xdr:col>
      <xdr:colOff>466724</xdr:colOff>
      <xdr:row>6</xdr:row>
      <xdr:rowOff>276224</xdr:rowOff>
    </xdr:to>
    <xdr:pic>
      <xdr:nvPicPr>
        <xdr:cNvPr id="55" name="Picture 4" descr="Green Tick Clip Art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905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254000</xdr:colOff>
      <xdr:row>6</xdr:row>
      <xdr:rowOff>47625</xdr:rowOff>
    </xdr:from>
    <xdr:to>
      <xdr:col>4</xdr:col>
      <xdr:colOff>482599</xdr:colOff>
      <xdr:row>6</xdr:row>
      <xdr:rowOff>276224</xdr:rowOff>
    </xdr:to>
    <xdr:pic>
      <xdr:nvPicPr>
        <xdr:cNvPr id="56" name="Picture 4" descr="Green Tick Clip Art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0" y="1905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254000</xdr:colOff>
      <xdr:row>6</xdr:row>
      <xdr:rowOff>15875</xdr:rowOff>
    </xdr:from>
    <xdr:to>
      <xdr:col>10</xdr:col>
      <xdr:colOff>482599</xdr:colOff>
      <xdr:row>6</xdr:row>
      <xdr:rowOff>244474</xdr:rowOff>
    </xdr:to>
    <xdr:pic>
      <xdr:nvPicPr>
        <xdr:cNvPr id="57" name="Picture 4" descr="Green Tick Clip Art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8732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190500</xdr:colOff>
      <xdr:row>6</xdr:row>
      <xdr:rowOff>63500</xdr:rowOff>
    </xdr:from>
    <xdr:to>
      <xdr:col>16</xdr:col>
      <xdr:colOff>419099</xdr:colOff>
      <xdr:row>6</xdr:row>
      <xdr:rowOff>292099</xdr:rowOff>
    </xdr:to>
    <xdr:pic>
      <xdr:nvPicPr>
        <xdr:cNvPr id="58" name="Picture 4" descr="Green Tick Clip Art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06125" y="19208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206375</xdr:colOff>
      <xdr:row>6</xdr:row>
      <xdr:rowOff>31750</xdr:rowOff>
    </xdr:from>
    <xdr:to>
      <xdr:col>14</xdr:col>
      <xdr:colOff>444500</xdr:colOff>
      <xdr:row>6</xdr:row>
      <xdr:rowOff>266700</xdr:rowOff>
    </xdr:to>
    <xdr:pic>
      <xdr:nvPicPr>
        <xdr:cNvPr id="59" name="Picture 5" descr="Red Cross X Clip Art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8750" y="18891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222250</xdr:colOff>
      <xdr:row>6</xdr:row>
      <xdr:rowOff>31750</xdr:rowOff>
    </xdr:from>
    <xdr:to>
      <xdr:col>3</xdr:col>
      <xdr:colOff>450849</xdr:colOff>
      <xdr:row>6</xdr:row>
      <xdr:rowOff>260349</xdr:rowOff>
    </xdr:to>
    <xdr:pic>
      <xdr:nvPicPr>
        <xdr:cNvPr id="60" name="Picture 4" descr="Green Tick Clip Art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00" y="1889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10</xdr:row>
      <xdr:rowOff>47625</xdr:rowOff>
    </xdr:from>
    <xdr:to>
      <xdr:col>2</xdr:col>
      <xdr:colOff>466724</xdr:colOff>
      <xdr:row>10</xdr:row>
      <xdr:rowOff>276224</xdr:rowOff>
    </xdr:to>
    <xdr:pic>
      <xdr:nvPicPr>
        <xdr:cNvPr id="61" name="Picture 4" descr="Green Tick Clip Art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3175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10</xdr:row>
      <xdr:rowOff>31750</xdr:rowOff>
    </xdr:from>
    <xdr:to>
      <xdr:col>4</xdr:col>
      <xdr:colOff>466724</xdr:colOff>
      <xdr:row>10</xdr:row>
      <xdr:rowOff>260349</xdr:rowOff>
    </xdr:to>
    <xdr:pic>
      <xdr:nvPicPr>
        <xdr:cNvPr id="62" name="Picture 4" descr="Green Tick Clip Art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3625" y="3159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158750</xdr:colOff>
      <xdr:row>10</xdr:row>
      <xdr:rowOff>47625</xdr:rowOff>
    </xdr:from>
    <xdr:to>
      <xdr:col>5</xdr:col>
      <xdr:colOff>387349</xdr:colOff>
      <xdr:row>10</xdr:row>
      <xdr:rowOff>276224</xdr:rowOff>
    </xdr:to>
    <xdr:pic>
      <xdr:nvPicPr>
        <xdr:cNvPr id="63" name="Picture 4" descr="Green Tick Clip Art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7500" y="3175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206375</xdr:colOff>
      <xdr:row>10</xdr:row>
      <xdr:rowOff>47625</xdr:rowOff>
    </xdr:from>
    <xdr:to>
      <xdr:col>13</xdr:col>
      <xdr:colOff>434974</xdr:colOff>
      <xdr:row>10</xdr:row>
      <xdr:rowOff>276224</xdr:rowOff>
    </xdr:to>
    <xdr:pic>
      <xdr:nvPicPr>
        <xdr:cNvPr id="64" name="Picture 4" descr="Green Tick Clip Art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0" y="3175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158750</xdr:colOff>
      <xdr:row>10</xdr:row>
      <xdr:rowOff>31750</xdr:rowOff>
    </xdr:from>
    <xdr:to>
      <xdr:col>6</xdr:col>
      <xdr:colOff>396875</xdr:colOff>
      <xdr:row>10</xdr:row>
      <xdr:rowOff>266700</xdr:rowOff>
    </xdr:to>
    <xdr:pic>
      <xdr:nvPicPr>
        <xdr:cNvPr id="65" name="Picture 5" descr="Red Cross X Clip Art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0" y="31591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174625</xdr:colOff>
      <xdr:row>10</xdr:row>
      <xdr:rowOff>63500</xdr:rowOff>
    </xdr:from>
    <xdr:to>
      <xdr:col>11</xdr:col>
      <xdr:colOff>412750</xdr:colOff>
      <xdr:row>10</xdr:row>
      <xdr:rowOff>298450</xdr:rowOff>
    </xdr:to>
    <xdr:pic>
      <xdr:nvPicPr>
        <xdr:cNvPr id="66" name="Picture 5" descr="Red Cross X Clip Art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0" y="319087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11</xdr:row>
      <xdr:rowOff>31750</xdr:rowOff>
    </xdr:from>
    <xdr:to>
      <xdr:col>2</xdr:col>
      <xdr:colOff>466724</xdr:colOff>
      <xdr:row>11</xdr:row>
      <xdr:rowOff>260349</xdr:rowOff>
    </xdr:to>
    <xdr:pic>
      <xdr:nvPicPr>
        <xdr:cNvPr id="67" name="Picture 4" descr="Green Tick Clip Art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347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254000</xdr:colOff>
      <xdr:row>11</xdr:row>
      <xdr:rowOff>63500</xdr:rowOff>
    </xdr:from>
    <xdr:to>
      <xdr:col>4</xdr:col>
      <xdr:colOff>482599</xdr:colOff>
      <xdr:row>11</xdr:row>
      <xdr:rowOff>292099</xdr:rowOff>
    </xdr:to>
    <xdr:pic>
      <xdr:nvPicPr>
        <xdr:cNvPr id="68" name="Picture 4" descr="Green Tick Clip Art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0" y="3508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174625</xdr:colOff>
      <xdr:row>11</xdr:row>
      <xdr:rowOff>47625</xdr:rowOff>
    </xdr:from>
    <xdr:to>
      <xdr:col>5</xdr:col>
      <xdr:colOff>403224</xdr:colOff>
      <xdr:row>11</xdr:row>
      <xdr:rowOff>276224</xdr:rowOff>
    </xdr:to>
    <xdr:pic>
      <xdr:nvPicPr>
        <xdr:cNvPr id="69" name="Picture 4" descr="Green Tick Clip Art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3375" y="349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158750</xdr:colOff>
      <xdr:row>11</xdr:row>
      <xdr:rowOff>31750</xdr:rowOff>
    </xdr:from>
    <xdr:to>
      <xdr:col>6</xdr:col>
      <xdr:colOff>396875</xdr:colOff>
      <xdr:row>11</xdr:row>
      <xdr:rowOff>266700</xdr:rowOff>
    </xdr:to>
    <xdr:pic>
      <xdr:nvPicPr>
        <xdr:cNvPr id="70" name="Picture 5" descr="Red Cross X Clip Art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0" y="3476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158750</xdr:colOff>
      <xdr:row>11</xdr:row>
      <xdr:rowOff>31750</xdr:rowOff>
    </xdr:from>
    <xdr:to>
      <xdr:col>11</xdr:col>
      <xdr:colOff>396875</xdr:colOff>
      <xdr:row>11</xdr:row>
      <xdr:rowOff>266700</xdr:rowOff>
    </xdr:to>
    <xdr:pic>
      <xdr:nvPicPr>
        <xdr:cNvPr id="71" name="Picture 5" descr="Red Cross X Clip Art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61375" y="3476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174625</xdr:colOff>
      <xdr:row>11</xdr:row>
      <xdr:rowOff>31750</xdr:rowOff>
    </xdr:from>
    <xdr:to>
      <xdr:col>13</xdr:col>
      <xdr:colOff>412750</xdr:colOff>
      <xdr:row>11</xdr:row>
      <xdr:rowOff>266700</xdr:rowOff>
    </xdr:to>
    <xdr:pic>
      <xdr:nvPicPr>
        <xdr:cNvPr id="72" name="Picture 5" descr="Red Cross X Clip Art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83750" y="3476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222250</xdr:colOff>
      <xdr:row>13</xdr:row>
      <xdr:rowOff>31750</xdr:rowOff>
    </xdr:from>
    <xdr:to>
      <xdr:col>2</xdr:col>
      <xdr:colOff>450849</xdr:colOff>
      <xdr:row>13</xdr:row>
      <xdr:rowOff>260349</xdr:rowOff>
    </xdr:to>
    <xdr:pic>
      <xdr:nvPicPr>
        <xdr:cNvPr id="73" name="Picture 4" descr="Green Tick Clip Art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0" y="4111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238125</xdr:colOff>
      <xdr:row>13</xdr:row>
      <xdr:rowOff>31750</xdr:rowOff>
    </xdr:from>
    <xdr:to>
      <xdr:col>3</xdr:col>
      <xdr:colOff>466724</xdr:colOff>
      <xdr:row>13</xdr:row>
      <xdr:rowOff>260349</xdr:rowOff>
    </xdr:to>
    <xdr:pic>
      <xdr:nvPicPr>
        <xdr:cNvPr id="74" name="Picture 4" descr="Green Tick Clip Art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0375" y="4111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206375</xdr:colOff>
      <xdr:row>13</xdr:row>
      <xdr:rowOff>31750</xdr:rowOff>
    </xdr:from>
    <xdr:to>
      <xdr:col>4</xdr:col>
      <xdr:colOff>434974</xdr:colOff>
      <xdr:row>13</xdr:row>
      <xdr:rowOff>260349</xdr:rowOff>
    </xdr:to>
    <xdr:pic>
      <xdr:nvPicPr>
        <xdr:cNvPr id="75" name="Picture 4" descr="Green Tick Clip Art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1875" y="4111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174625</xdr:colOff>
      <xdr:row>13</xdr:row>
      <xdr:rowOff>31750</xdr:rowOff>
    </xdr:from>
    <xdr:to>
      <xdr:col>9</xdr:col>
      <xdr:colOff>403224</xdr:colOff>
      <xdr:row>13</xdr:row>
      <xdr:rowOff>260349</xdr:rowOff>
    </xdr:to>
    <xdr:pic>
      <xdr:nvPicPr>
        <xdr:cNvPr id="76" name="Picture 4" descr="Green Tick Clip Art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3125" y="4111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222250</xdr:colOff>
      <xdr:row>13</xdr:row>
      <xdr:rowOff>31750</xdr:rowOff>
    </xdr:from>
    <xdr:to>
      <xdr:col>10</xdr:col>
      <xdr:colOff>450849</xdr:colOff>
      <xdr:row>13</xdr:row>
      <xdr:rowOff>260349</xdr:rowOff>
    </xdr:to>
    <xdr:pic>
      <xdr:nvPicPr>
        <xdr:cNvPr id="77" name="Picture 4" descr="Green Tick Clip Art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4000" y="4111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190500</xdr:colOff>
      <xdr:row>13</xdr:row>
      <xdr:rowOff>15875</xdr:rowOff>
    </xdr:from>
    <xdr:to>
      <xdr:col>16</xdr:col>
      <xdr:colOff>428625</xdr:colOff>
      <xdr:row>13</xdr:row>
      <xdr:rowOff>250825</xdr:rowOff>
    </xdr:to>
    <xdr:pic>
      <xdr:nvPicPr>
        <xdr:cNvPr id="78" name="Picture 5" descr="Red Cross X Clip Art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06125" y="40957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15</xdr:row>
      <xdr:rowOff>31750</xdr:rowOff>
    </xdr:from>
    <xdr:to>
      <xdr:col>2</xdr:col>
      <xdr:colOff>466724</xdr:colOff>
      <xdr:row>15</xdr:row>
      <xdr:rowOff>260349</xdr:rowOff>
    </xdr:to>
    <xdr:pic>
      <xdr:nvPicPr>
        <xdr:cNvPr id="79" name="Picture 4" descr="Green Tick Clip Art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347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254000</xdr:colOff>
      <xdr:row>15</xdr:row>
      <xdr:rowOff>63500</xdr:rowOff>
    </xdr:from>
    <xdr:to>
      <xdr:col>4</xdr:col>
      <xdr:colOff>482599</xdr:colOff>
      <xdr:row>15</xdr:row>
      <xdr:rowOff>292099</xdr:rowOff>
    </xdr:to>
    <xdr:pic>
      <xdr:nvPicPr>
        <xdr:cNvPr id="80" name="Picture 4" descr="Green Tick Clip Art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0" y="3508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174625</xdr:colOff>
      <xdr:row>15</xdr:row>
      <xdr:rowOff>47625</xdr:rowOff>
    </xdr:from>
    <xdr:to>
      <xdr:col>5</xdr:col>
      <xdr:colOff>403224</xdr:colOff>
      <xdr:row>15</xdr:row>
      <xdr:rowOff>276224</xdr:rowOff>
    </xdr:to>
    <xdr:pic>
      <xdr:nvPicPr>
        <xdr:cNvPr id="81" name="Picture 4" descr="Green Tick Clip Art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3375" y="349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158750</xdr:colOff>
      <xdr:row>15</xdr:row>
      <xdr:rowOff>31750</xdr:rowOff>
    </xdr:from>
    <xdr:to>
      <xdr:col>11</xdr:col>
      <xdr:colOff>396875</xdr:colOff>
      <xdr:row>15</xdr:row>
      <xdr:rowOff>266700</xdr:rowOff>
    </xdr:to>
    <xdr:pic>
      <xdr:nvPicPr>
        <xdr:cNvPr id="83" name="Picture 5" descr="Red Cross X Clip Art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61375" y="3476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16</xdr:row>
      <xdr:rowOff>31750</xdr:rowOff>
    </xdr:from>
    <xdr:to>
      <xdr:col>2</xdr:col>
      <xdr:colOff>466724</xdr:colOff>
      <xdr:row>16</xdr:row>
      <xdr:rowOff>260349</xdr:rowOff>
    </xdr:to>
    <xdr:pic>
      <xdr:nvPicPr>
        <xdr:cNvPr id="85" name="Picture 4" descr="Green Tick Clip Art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474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254000</xdr:colOff>
      <xdr:row>16</xdr:row>
      <xdr:rowOff>63500</xdr:rowOff>
    </xdr:from>
    <xdr:to>
      <xdr:col>4</xdr:col>
      <xdr:colOff>482599</xdr:colOff>
      <xdr:row>16</xdr:row>
      <xdr:rowOff>292099</xdr:rowOff>
    </xdr:to>
    <xdr:pic>
      <xdr:nvPicPr>
        <xdr:cNvPr id="86" name="Picture 4" descr="Green Tick Clip Art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0" y="4778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174625</xdr:colOff>
      <xdr:row>16</xdr:row>
      <xdr:rowOff>47625</xdr:rowOff>
    </xdr:from>
    <xdr:to>
      <xdr:col>5</xdr:col>
      <xdr:colOff>403224</xdr:colOff>
      <xdr:row>16</xdr:row>
      <xdr:rowOff>276224</xdr:rowOff>
    </xdr:to>
    <xdr:pic>
      <xdr:nvPicPr>
        <xdr:cNvPr id="87" name="Picture 4" descr="Green Tick Clip Art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3375" y="476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158750</xdr:colOff>
      <xdr:row>16</xdr:row>
      <xdr:rowOff>31750</xdr:rowOff>
    </xdr:from>
    <xdr:to>
      <xdr:col>6</xdr:col>
      <xdr:colOff>396875</xdr:colOff>
      <xdr:row>16</xdr:row>
      <xdr:rowOff>266700</xdr:rowOff>
    </xdr:to>
    <xdr:pic>
      <xdr:nvPicPr>
        <xdr:cNvPr id="88" name="Picture 5" descr="Red Cross X Clip Art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0" y="4746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158750</xdr:colOff>
      <xdr:row>16</xdr:row>
      <xdr:rowOff>31750</xdr:rowOff>
    </xdr:from>
    <xdr:to>
      <xdr:col>11</xdr:col>
      <xdr:colOff>396875</xdr:colOff>
      <xdr:row>16</xdr:row>
      <xdr:rowOff>266700</xdr:rowOff>
    </xdr:to>
    <xdr:pic>
      <xdr:nvPicPr>
        <xdr:cNvPr id="94" name="Picture 5" descr="Red Cross X Clip Art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61375" y="4746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174625</xdr:colOff>
      <xdr:row>16</xdr:row>
      <xdr:rowOff>31750</xdr:rowOff>
    </xdr:from>
    <xdr:to>
      <xdr:col>13</xdr:col>
      <xdr:colOff>412750</xdr:colOff>
      <xdr:row>16</xdr:row>
      <xdr:rowOff>266700</xdr:rowOff>
    </xdr:to>
    <xdr:pic>
      <xdr:nvPicPr>
        <xdr:cNvPr id="100" name="Picture 5" descr="Red Cross X Clip Art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83750" y="4746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190500</xdr:colOff>
      <xdr:row>15</xdr:row>
      <xdr:rowOff>31750</xdr:rowOff>
    </xdr:from>
    <xdr:to>
      <xdr:col>13</xdr:col>
      <xdr:colOff>419099</xdr:colOff>
      <xdr:row>15</xdr:row>
      <xdr:rowOff>260349</xdr:rowOff>
    </xdr:to>
    <xdr:pic>
      <xdr:nvPicPr>
        <xdr:cNvPr id="101" name="Picture 4" descr="Green Tick Clip Art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99625" y="474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14</xdr:row>
      <xdr:rowOff>31750</xdr:rowOff>
    </xdr:from>
    <xdr:to>
      <xdr:col>2</xdr:col>
      <xdr:colOff>466724</xdr:colOff>
      <xdr:row>14</xdr:row>
      <xdr:rowOff>260349</xdr:rowOff>
    </xdr:to>
    <xdr:pic>
      <xdr:nvPicPr>
        <xdr:cNvPr id="102" name="Picture 4" descr="Green Tick Clip Art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4429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222250</xdr:colOff>
      <xdr:row>14</xdr:row>
      <xdr:rowOff>31750</xdr:rowOff>
    </xdr:from>
    <xdr:to>
      <xdr:col>3</xdr:col>
      <xdr:colOff>450849</xdr:colOff>
      <xdr:row>14</xdr:row>
      <xdr:rowOff>260349</xdr:rowOff>
    </xdr:to>
    <xdr:pic>
      <xdr:nvPicPr>
        <xdr:cNvPr id="103" name="Picture 4" descr="Green Tick Clip Art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00" y="4429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142875</xdr:colOff>
      <xdr:row>14</xdr:row>
      <xdr:rowOff>31750</xdr:rowOff>
    </xdr:from>
    <xdr:to>
      <xdr:col>6</xdr:col>
      <xdr:colOff>381000</xdr:colOff>
      <xdr:row>14</xdr:row>
      <xdr:rowOff>266700</xdr:rowOff>
    </xdr:to>
    <xdr:pic>
      <xdr:nvPicPr>
        <xdr:cNvPr id="104" name="Picture 5" descr="Red Cross X Clip Art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4875" y="44291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158750</xdr:colOff>
      <xdr:row>15</xdr:row>
      <xdr:rowOff>47625</xdr:rowOff>
    </xdr:from>
    <xdr:to>
      <xdr:col>6</xdr:col>
      <xdr:colOff>387349</xdr:colOff>
      <xdr:row>15</xdr:row>
      <xdr:rowOff>276224</xdr:rowOff>
    </xdr:to>
    <xdr:pic>
      <xdr:nvPicPr>
        <xdr:cNvPr id="105" name="Picture 4" descr="Green Tick Clip Art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476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239182</xdr:colOff>
      <xdr:row>17</xdr:row>
      <xdr:rowOff>63500</xdr:rowOff>
    </xdr:from>
    <xdr:to>
      <xdr:col>2</xdr:col>
      <xdr:colOff>467781</xdr:colOff>
      <xdr:row>17</xdr:row>
      <xdr:rowOff>292099</xdr:rowOff>
    </xdr:to>
    <xdr:pic>
      <xdr:nvPicPr>
        <xdr:cNvPr id="106" name="Picture 4" descr="Green Tick Clip Art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8182" y="2873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191557</xdr:colOff>
      <xdr:row>17</xdr:row>
      <xdr:rowOff>50800</xdr:rowOff>
    </xdr:from>
    <xdr:to>
      <xdr:col>6</xdr:col>
      <xdr:colOff>429682</xdr:colOff>
      <xdr:row>17</xdr:row>
      <xdr:rowOff>285750</xdr:rowOff>
    </xdr:to>
    <xdr:pic>
      <xdr:nvPicPr>
        <xdr:cNvPr id="109" name="Picture 5" descr="Red Cross X Clip Art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33557" y="286067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191558</xdr:colOff>
      <xdr:row>17</xdr:row>
      <xdr:rowOff>63500</xdr:rowOff>
    </xdr:from>
    <xdr:to>
      <xdr:col>3</xdr:col>
      <xdr:colOff>420157</xdr:colOff>
      <xdr:row>17</xdr:row>
      <xdr:rowOff>292099</xdr:rowOff>
    </xdr:to>
    <xdr:pic>
      <xdr:nvPicPr>
        <xdr:cNvPr id="110" name="Picture 109" descr="Green Tick Clip Art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3808" y="2873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210608</xdr:colOff>
      <xdr:row>17</xdr:row>
      <xdr:rowOff>63500</xdr:rowOff>
    </xdr:from>
    <xdr:to>
      <xdr:col>4</xdr:col>
      <xdr:colOff>439207</xdr:colOff>
      <xdr:row>17</xdr:row>
      <xdr:rowOff>292099</xdr:rowOff>
    </xdr:to>
    <xdr:pic>
      <xdr:nvPicPr>
        <xdr:cNvPr id="111" name="Picture 4" descr="Green Tick Clip Art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6108" y="2873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197908</xdr:colOff>
      <xdr:row>17</xdr:row>
      <xdr:rowOff>69850</xdr:rowOff>
    </xdr:from>
    <xdr:to>
      <xdr:col>5</xdr:col>
      <xdr:colOff>426507</xdr:colOff>
      <xdr:row>17</xdr:row>
      <xdr:rowOff>298449</xdr:rowOff>
    </xdr:to>
    <xdr:pic>
      <xdr:nvPicPr>
        <xdr:cNvPr id="112" name="Picture 4" descr="Green Tick Clip Art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6658" y="28797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210608</xdr:colOff>
      <xdr:row>17</xdr:row>
      <xdr:rowOff>63500</xdr:rowOff>
    </xdr:from>
    <xdr:to>
      <xdr:col>9</xdr:col>
      <xdr:colOff>439207</xdr:colOff>
      <xdr:row>17</xdr:row>
      <xdr:rowOff>292099</xdr:rowOff>
    </xdr:to>
    <xdr:pic>
      <xdr:nvPicPr>
        <xdr:cNvPr id="113" name="Picture 4" descr="Green Tick Clip Art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9108" y="2873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229658</xdr:colOff>
      <xdr:row>17</xdr:row>
      <xdr:rowOff>63500</xdr:rowOff>
    </xdr:from>
    <xdr:to>
      <xdr:col>10</xdr:col>
      <xdr:colOff>458257</xdr:colOff>
      <xdr:row>17</xdr:row>
      <xdr:rowOff>292099</xdr:rowOff>
    </xdr:to>
    <xdr:pic>
      <xdr:nvPicPr>
        <xdr:cNvPr id="114" name="Picture 4" descr="Green Tick Clip Art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1408" y="2873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191558</xdr:colOff>
      <xdr:row>17</xdr:row>
      <xdr:rowOff>63500</xdr:rowOff>
    </xdr:from>
    <xdr:to>
      <xdr:col>11</xdr:col>
      <xdr:colOff>420157</xdr:colOff>
      <xdr:row>17</xdr:row>
      <xdr:rowOff>292099</xdr:rowOff>
    </xdr:to>
    <xdr:pic>
      <xdr:nvPicPr>
        <xdr:cNvPr id="115" name="Picture 4" descr="Green Tick Clip Art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4183" y="2873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191558</xdr:colOff>
      <xdr:row>17</xdr:row>
      <xdr:rowOff>63500</xdr:rowOff>
    </xdr:from>
    <xdr:to>
      <xdr:col>13</xdr:col>
      <xdr:colOff>420157</xdr:colOff>
      <xdr:row>17</xdr:row>
      <xdr:rowOff>292099</xdr:rowOff>
    </xdr:to>
    <xdr:pic>
      <xdr:nvPicPr>
        <xdr:cNvPr id="116" name="Picture 4" descr="Green Tick Clip Art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00683" y="287337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202406</xdr:colOff>
      <xdr:row>17</xdr:row>
      <xdr:rowOff>35719</xdr:rowOff>
    </xdr:from>
    <xdr:to>
      <xdr:col>12</xdr:col>
      <xdr:colOff>440531</xdr:colOff>
      <xdr:row>17</xdr:row>
      <xdr:rowOff>270669</xdr:rowOff>
    </xdr:to>
    <xdr:pic>
      <xdr:nvPicPr>
        <xdr:cNvPr id="119" name="Picture 5" descr="Red Cross X Clip Art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08281" y="2845594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206375</xdr:colOff>
      <xdr:row>17</xdr:row>
      <xdr:rowOff>31750</xdr:rowOff>
    </xdr:from>
    <xdr:to>
      <xdr:col>16</xdr:col>
      <xdr:colOff>444500</xdr:colOff>
      <xdr:row>17</xdr:row>
      <xdr:rowOff>266700</xdr:rowOff>
    </xdr:to>
    <xdr:pic>
      <xdr:nvPicPr>
        <xdr:cNvPr id="120" name="Picture 5" descr="Red Cross X Clip Art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22000" y="5381625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190500</xdr:colOff>
      <xdr:row>17</xdr:row>
      <xdr:rowOff>15875</xdr:rowOff>
    </xdr:from>
    <xdr:to>
      <xdr:col>8</xdr:col>
      <xdr:colOff>428625</xdr:colOff>
      <xdr:row>17</xdr:row>
      <xdr:rowOff>250825</xdr:rowOff>
    </xdr:to>
    <xdr:pic>
      <xdr:nvPicPr>
        <xdr:cNvPr id="121" name="Picture 5" descr="Red Cross X Clip Art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53657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254000</xdr:colOff>
      <xdr:row>19</xdr:row>
      <xdr:rowOff>31750</xdr:rowOff>
    </xdr:from>
    <xdr:to>
      <xdr:col>2</xdr:col>
      <xdr:colOff>482599</xdr:colOff>
      <xdr:row>19</xdr:row>
      <xdr:rowOff>260349</xdr:rowOff>
    </xdr:to>
    <xdr:pic>
      <xdr:nvPicPr>
        <xdr:cNvPr id="117" name="Picture 4" descr="Green Tick Clip Art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3000" y="601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222250</xdr:colOff>
      <xdr:row>19</xdr:row>
      <xdr:rowOff>31750</xdr:rowOff>
    </xdr:from>
    <xdr:to>
      <xdr:col>4</xdr:col>
      <xdr:colOff>450849</xdr:colOff>
      <xdr:row>19</xdr:row>
      <xdr:rowOff>260349</xdr:rowOff>
    </xdr:to>
    <xdr:pic>
      <xdr:nvPicPr>
        <xdr:cNvPr id="118" name="Picture 4" descr="Green Tick Clip Art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60166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174625</xdr:colOff>
      <xdr:row>19</xdr:row>
      <xdr:rowOff>47625</xdr:rowOff>
    </xdr:from>
    <xdr:to>
      <xdr:col>13</xdr:col>
      <xdr:colOff>403224</xdr:colOff>
      <xdr:row>19</xdr:row>
      <xdr:rowOff>276224</xdr:rowOff>
    </xdr:to>
    <xdr:pic>
      <xdr:nvPicPr>
        <xdr:cNvPr id="122" name="Picture 4" descr="Green Tick Clip Art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60325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20</xdr:row>
      <xdr:rowOff>31750</xdr:rowOff>
    </xdr:from>
    <xdr:to>
      <xdr:col>2</xdr:col>
      <xdr:colOff>466724</xdr:colOff>
      <xdr:row>20</xdr:row>
      <xdr:rowOff>260349</xdr:rowOff>
    </xdr:to>
    <xdr:pic>
      <xdr:nvPicPr>
        <xdr:cNvPr id="123" name="Picture 4" descr="Green Tick Clip Art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6334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222250</xdr:colOff>
      <xdr:row>20</xdr:row>
      <xdr:rowOff>47625</xdr:rowOff>
    </xdr:from>
    <xdr:to>
      <xdr:col>4</xdr:col>
      <xdr:colOff>450849</xdr:colOff>
      <xdr:row>20</xdr:row>
      <xdr:rowOff>276224</xdr:rowOff>
    </xdr:to>
    <xdr:pic>
      <xdr:nvPicPr>
        <xdr:cNvPr id="124" name="Picture 4" descr="Green Tick Clip Art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6350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222250</xdr:colOff>
      <xdr:row>20</xdr:row>
      <xdr:rowOff>47625</xdr:rowOff>
    </xdr:from>
    <xdr:to>
      <xdr:col>5</xdr:col>
      <xdr:colOff>450849</xdr:colOff>
      <xdr:row>20</xdr:row>
      <xdr:rowOff>276224</xdr:rowOff>
    </xdr:to>
    <xdr:pic>
      <xdr:nvPicPr>
        <xdr:cNvPr id="125" name="Picture 4" descr="Green Tick Clip Art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0" y="6350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206375</xdr:colOff>
      <xdr:row>20</xdr:row>
      <xdr:rowOff>31750</xdr:rowOff>
    </xdr:from>
    <xdr:to>
      <xdr:col>13</xdr:col>
      <xdr:colOff>434974</xdr:colOff>
      <xdr:row>20</xdr:row>
      <xdr:rowOff>260349</xdr:rowOff>
    </xdr:to>
    <xdr:pic>
      <xdr:nvPicPr>
        <xdr:cNvPr id="126" name="Picture 4" descr="Green Tick Clip Art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8750" y="6334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19</xdr:row>
      <xdr:rowOff>15875</xdr:rowOff>
    </xdr:from>
    <xdr:to>
      <xdr:col>5</xdr:col>
      <xdr:colOff>428625</xdr:colOff>
      <xdr:row>19</xdr:row>
      <xdr:rowOff>250825</xdr:rowOff>
    </xdr:to>
    <xdr:pic>
      <xdr:nvPicPr>
        <xdr:cNvPr id="127" name="Picture 5" descr="Red Cross X Clip Art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0" y="60007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</xdr:colOff>
      <xdr:row>22</xdr:row>
      <xdr:rowOff>15875</xdr:rowOff>
    </xdr:from>
    <xdr:to>
      <xdr:col>2</xdr:col>
      <xdr:colOff>419099</xdr:colOff>
      <xdr:row>22</xdr:row>
      <xdr:rowOff>244474</xdr:rowOff>
    </xdr:to>
    <xdr:pic>
      <xdr:nvPicPr>
        <xdr:cNvPr id="128" name="Picture 4" descr="Green Tick Clip Art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69532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22</xdr:row>
      <xdr:rowOff>47625</xdr:rowOff>
    </xdr:from>
    <xdr:to>
      <xdr:col>3</xdr:col>
      <xdr:colOff>434974</xdr:colOff>
      <xdr:row>22</xdr:row>
      <xdr:rowOff>276224</xdr:rowOff>
    </xdr:to>
    <xdr:pic>
      <xdr:nvPicPr>
        <xdr:cNvPr id="129" name="Picture 4" descr="Green Tick Clip Art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6985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206375</xdr:colOff>
      <xdr:row>22</xdr:row>
      <xdr:rowOff>47625</xdr:rowOff>
    </xdr:from>
    <xdr:to>
      <xdr:col>4</xdr:col>
      <xdr:colOff>434974</xdr:colOff>
      <xdr:row>22</xdr:row>
      <xdr:rowOff>276224</xdr:rowOff>
    </xdr:to>
    <xdr:pic>
      <xdr:nvPicPr>
        <xdr:cNvPr id="130" name="Picture 4" descr="Green Tick Clip Art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1875" y="69850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222250</xdr:colOff>
      <xdr:row>22</xdr:row>
      <xdr:rowOff>31750</xdr:rowOff>
    </xdr:from>
    <xdr:to>
      <xdr:col>16</xdr:col>
      <xdr:colOff>450849</xdr:colOff>
      <xdr:row>22</xdr:row>
      <xdr:rowOff>260349</xdr:rowOff>
    </xdr:to>
    <xdr:pic>
      <xdr:nvPicPr>
        <xdr:cNvPr id="131" name="Picture 4" descr="Green Tick Clip Art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4375" y="6969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222250</xdr:colOff>
      <xdr:row>22</xdr:row>
      <xdr:rowOff>31750</xdr:rowOff>
    </xdr:from>
    <xdr:to>
      <xdr:col>9</xdr:col>
      <xdr:colOff>450849</xdr:colOff>
      <xdr:row>22</xdr:row>
      <xdr:rowOff>260349</xdr:rowOff>
    </xdr:to>
    <xdr:pic>
      <xdr:nvPicPr>
        <xdr:cNvPr id="132" name="Picture 4" descr="Green Tick Clip Art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4000" y="6969125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254000</xdr:colOff>
      <xdr:row>22</xdr:row>
      <xdr:rowOff>15875</xdr:rowOff>
    </xdr:from>
    <xdr:to>
      <xdr:col>10</xdr:col>
      <xdr:colOff>492125</xdr:colOff>
      <xdr:row>22</xdr:row>
      <xdr:rowOff>250825</xdr:rowOff>
    </xdr:to>
    <xdr:pic>
      <xdr:nvPicPr>
        <xdr:cNvPr id="133" name="Picture 5" descr="Red Cross X Clip Art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9000" y="69532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209550</xdr:colOff>
      <xdr:row>24</xdr:row>
      <xdr:rowOff>19050</xdr:rowOff>
    </xdr:from>
    <xdr:to>
      <xdr:col>2</xdr:col>
      <xdr:colOff>438149</xdr:colOff>
      <xdr:row>24</xdr:row>
      <xdr:rowOff>247649</xdr:rowOff>
    </xdr:to>
    <xdr:pic>
      <xdr:nvPicPr>
        <xdr:cNvPr id="134" name="Picture 4" descr="Green Tick Clip Art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77343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190500</xdr:colOff>
      <xdr:row>24</xdr:row>
      <xdr:rowOff>38100</xdr:rowOff>
    </xdr:from>
    <xdr:to>
      <xdr:col>4</xdr:col>
      <xdr:colOff>419099</xdr:colOff>
      <xdr:row>24</xdr:row>
      <xdr:rowOff>266699</xdr:rowOff>
    </xdr:to>
    <xdr:pic>
      <xdr:nvPicPr>
        <xdr:cNvPr id="135" name="Picture 4" descr="Green Tick Clip Art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77533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171450</xdr:colOff>
      <xdr:row>24</xdr:row>
      <xdr:rowOff>38100</xdr:rowOff>
    </xdr:from>
    <xdr:to>
      <xdr:col>11</xdr:col>
      <xdr:colOff>400049</xdr:colOff>
      <xdr:row>24</xdr:row>
      <xdr:rowOff>266699</xdr:rowOff>
    </xdr:to>
    <xdr:pic>
      <xdr:nvPicPr>
        <xdr:cNvPr id="136" name="Picture 4" descr="Green Tick Clip Art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3050" y="77533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190500</xdr:colOff>
      <xdr:row>24</xdr:row>
      <xdr:rowOff>0</xdr:rowOff>
    </xdr:from>
    <xdr:to>
      <xdr:col>13</xdr:col>
      <xdr:colOff>419099</xdr:colOff>
      <xdr:row>24</xdr:row>
      <xdr:rowOff>228599</xdr:rowOff>
    </xdr:to>
    <xdr:pic>
      <xdr:nvPicPr>
        <xdr:cNvPr id="137" name="Picture 4" descr="Green Tick Clip Art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1300" y="77152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171450</xdr:colOff>
      <xdr:row>24</xdr:row>
      <xdr:rowOff>19050</xdr:rowOff>
    </xdr:from>
    <xdr:to>
      <xdr:col>5</xdr:col>
      <xdr:colOff>409575</xdr:colOff>
      <xdr:row>24</xdr:row>
      <xdr:rowOff>254000</xdr:rowOff>
    </xdr:to>
    <xdr:pic>
      <xdr:nvPicPr>
        <xdr:cNvPr id="138" name="Picture 5" descr="Red Cross X Clip Art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8300" y="773430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209550</xdr:colOff>
      <xdr:row>24</xdr:row>
      <xdr:rowOff>38100</xdr:rowOff>
    </xdr:from>
    <xdr:to>
      <xdr:col>6</xdr:col>
      <xdr:colOff>447675</xdr:colOff>
      <xdr:row>24</xdr:row>
      <xdr:rowOff>273050</xdr:rowOff>
    </xdr:to>
    <xdr:pic>
      <xdr:nvPicPr>
        <xdr:cNvPr id="139" name="Picture 5" descr="Red Cross X Clip Art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77533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</xdr:colOff>
      <xdr:row>26</xdr:row>
      <xdr:rowOff>38100</xdr:rowOff>
    </xdr:from>
    <xdr:to>
      <xdr:col>2</xdr:col>
      <xdr:colOff>419099</xdr:colOff>
      <xdr:row>26</xdr:row>
      <xdr:rowOff>266699</xdr:rowOff>
    </xdr:to>
    <xdr:pic>
      <xdr:nvPicPr>
        <xdr:cNvPr id="140" name="Picture 4" descr="Green Tick Clip Art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4010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228600</xdr:colOff>
      <xdr:row>26</xdr:row>
      <xdr:rowOff>57150</xdr:rowOff>
    </xdr:from>
    <xdr:to>
      <xdr:col>4</xdr:col>
      <xdr:colOff>457199</xdr:colOff>
      <xdr:row>26</xdr:row>
      <xdr:rowOff>285749</xdr:rowOff>
    </xdr:to>
    <xdr:pic>
      <xdr:nvPicPr>
        <xdr:cNvPr id="141" name="Picture 4" descr="Green Tick Clip Art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84201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228600</xdr:colOff>
      <xdr:row>26</xdr:row>
      <xdr:rowOff>38100</xdr:rowOff>
    </xdr:from>
    <xdr:to>
      <xdr:col>5</xdr:col>
      <xdr:colOff>457199</xdr:colOff>
      <xdr:row>26</xdr:row>
      <xdr:rowOff>266699</xdr:rowOff>
    </xdr:to>
    <xdr:pic>
      <xdr:nvPicPr>
        <xdr:cNvPr id="142" name="Picture 4" descr="Green Tick Clip Art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84010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171450</xdr:colOff>
      <xdr:row>26</xdr:row>
      <xdr:rowOff>57150</xdr:rowOff>
    </xdr:from>
    <xdr:to>
      <xdr:col>13</xdr:col>
      <xdr:colOff>400049</xdr:colOff>
      <xdr:row>26</xdr:row>
      <xdr:rowOff>285749</xdr:rowOff>
    </xdr:to>
    <xdr:pic>
      <xdr:nvPicPr>
        <xdr:cNvPr id="143" name="Picture 4" descr="Green Tick Clip Art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0" y="84201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228600</xdr:colOff>
      <xdr:row>26</xdr:row>
      <xdr:rowOff>57150</xdr:rowOff>
    </xdr:from>
    <xdr:to>
      <xdr:col>6</xdr:col>
      <xdr:colOff>466725</xdr:colOff>
      <xdr:row>26</xdr:row>
      <xdr:rowOff>292100</xdr:rowOff>
    </xdr:to>
    <xdr:pic>
      <xdr:nvPicPr>
        <xdr:cNvPr id="144" name="Picture 5" descr="Red Cross X Clip Art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5050" y="842010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228600</xdr:colOff>
      <xdr:row>25</xdr:row>
      <xdr:rowOff>57150</xdr:rowOff>
    </xdr:from>
    <xdr:to>
      <xdr:col>6</xdr:col>
      <xdr:colOff>466725</xdr:colOff>
      <xdr:row>25</xdr:row>
      <xdr:rowOff>292100</xdr:rowOff>
    </xdr:to>
    <xdr:pic>
      <xdr:nvPicPr>
        <xdr:cNvPr id="145" name="Picture 5" descr="Red Cross X Clip Art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5050" y="80962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171450</xdr:colOff>
      <xdr:row>25</xdr:row>
      <xdr:rowOff>57150</xdr:rowOff>
    </xdr:from>
    <xdr:to>
      <xdr:col>15</xdr:col>
      <xdr:colOff>409575</xdr:colOff>
      <xdr:row>25</xdr:row>
      <xdr:rowOff>292100</xdr:rowOff>
    </xdr:to>
    <xdr:pic>
      <xdr:nvPicPr>
        <xdr:cNvPr id="146" name="Picture 5" descr="Red Cross X Clip Art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01450" y="80962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114300</xdr:colOff>
      <xdr:row>25</xdr:row>
      <xdr:rowOff>19050</xdr:rowOff>
    </xdr:from>
    <xdr:to>
      <xdr:col>11</xdr:col>
      <xdr:colOff>352425</xdr:colOff>
      <xdr:row>25</xdr:row>
      <xdr:rowOff>254000</xdr:rowOff>
    </xdr:to>
    <xdr:pic>
      <xdr:nvPicPr>
        <xdr:cNvPr id="147" name="Picture 5" descr="Red Cross X Clip Art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05900" y="80581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209550</xdr:colOff>
      <xdr:row>25</xdr:row>
      <xdr:rowOff>19050</xdr:rowOff>
    </xdr:from>
    <xdr:to>
      <xdr:col>12</xdr:col>
      <xdr:colOff>447675</xdr:colOff>
      <xdr:row>25</xdr:row>
      <xdr:rowOff>254000</xdr:rowOff>
    </xdr:to>
    <xdr:pic>
      <xdr:nvPicPr>
        <xdr:cNvPr id="148" name="Picture 5" descr="Red Cross X Clip Art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0" y="805815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209550</xdr:colOff>
      <xdr:row>25</xdr:row>
      <xdr:rowOff>38100</xdr:rowOff>
    </xdr:from>
    <xdr:to>
      <xdr:col>2</xdr:col>
      <xdr:colOff>438149</xdr:colOff>
      <xdr:row>25</xdr:row>
      <xdr:rowOff>266699</xdr:rowOff>
    </xdr:to>
    <xdr:pic>
      <xdr:nvPicPr>
        <xdr:cNvPr id="149" name="Picture 4" descr="Green Tick Clip Art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80772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247650</xdr:colOff>
      <xdr:row>25</xdr:row>
      <xdr:rowOff>38100</xdr:rowOff>
    </xdr:from>
    <xdr:to>
      <xdr:col>3</xdr:col>
      <xdr:colOff>476249</xdr:colOff>
      <xdr:row>25</xdr:row>
      <xdr:rowOff>266699</xdr:rowOff>
    </xdr:to>
    <xdr:pic>
      <xdr:nvPicPr>
        <xdr:cNvPr id="150" name="Picture 4" descr="Green Tick Clip Art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80772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209550</xdr:colOff>
      <xdr:row>25</xdr:row>
      <xdr:rowOff>38100</xdr:rowOff>
    </xdr:from>
    <xdr:to>
      <xdr:col>4</xdr:col>
      <xdr:colOff>438149</xdr:colOff>
      <xdr:row>25</xdr:row>
      <xdr:rowOff>266699</xdr:rowOff>
    </xdr:to>
    <xdr:pic>
      <xdr:nvPicPr>
        <xdr:cNvPr id="151" name="Picture 4" descr="Green Tick Clip Art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80772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209550</xdr:colOff>
      <xdr:row>25</xdr:row>
      <xdr:rowOff>19050</xdr:rowOff>
    </xdr:from>
    <xdr:to>
      <xdr:col>5</xdr:col>
      <xdr:colOff>438149</xdr:colOff>
      <xdr:row>25</xdr:row>
      <xdr:rowOff>247649</xdr:rowOff>
    </xdr:to>
    <xdr:pic>
      <xdr:nvPicPr>
        <xdr:cNvPr id="152" name="Picture 4" descr="Green Tick Clip Art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80581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209550</xdr:colOff>
      <xdr:row>25</xdr:row>
      <xdr:rowOff>19050</xdr:rowOff>
    </xdr:from>
    <xdr:to>
      <xdr:col>8</xdr:col>
      <xdr:colOff>438149</xdr:colOff>
      <xdr:row>25</xdr:row>
      <xdr:rowOff>247649</xdr:rowOff>
    </xdr:to>
    <xdr:pic>
      <xdr:nvPicPr>
        <xdr:cNvPr id="153" name="Picture 4" descr="Green Tick Clip Art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80581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209550</xdr:colOff>
      <xdr:row>25</xdr:row>
      <xdr:rowOff>38100</xdr:rowOff>
    </xdr:from>
    <xdr:to>
      <xdr:col>9</xdr:col>
      <xdr:colOff>438149</xdr:colOff>
      <xdr:row>25</xdr:row>
      <xdr:rowOff>266699</xdr:rowOff>
    </xdr:to>
    <xdr:pic>
      <xdr:nvPicPr>
        <xdr:cNvPr id="154" name="Picture 4" descr="Green Tick Clip Art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0" y="80772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209550</xdr:colOff>
      <xdr:row>25</xdr:row>
      <xdr:rowOff>38100</xdr:rowOff>
    </xdr:from>
    <xdr:to>
      <xdr:col>10</xdr:col>
      <xdr:colOff>438149</xdr:colOff>
      <xdr:row>25</xdr:row>
      <xdr:rowOff>266699</xdr:rowOff>
    </xdr:to>
    <xdr:pic>
      <xdr:nvPicPr>
        <xdr:cNvPr id="155" name="Picture 4" descr="Green Tick Clip Art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80772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190500</xdr:colOff>
      <xdr:row>25</xdr:row>
      <xdr:rowOff>19050</xdr:rowOff>
    </xdr:from>
    <xdr:to>
      <xdr:col>13</xdr:col>
      <xdr:colOff>419099</xdr:colOff>
      <xdr:row>25</xdr:row>
      <xdr:rowOff>247649</xdr:rowOff>
    </xdr:to>
    <xdr:pic>
      <xdr:nvPicPr>
        <xdr:cNvPr id="156" name="Picture 4" descr="Green Tick Clip Art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1300" y="80581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209550</xdr:colOff>
      <xdr:row>25</xdr:row>
      <xdr:rowOff>19050</xdr:rowOff>
    </xdr:from>
    <xdr:to>
      <xdr:col>16</xdr:col>
      <xdr:colOff>438149</xdr:colOff>
      <xdr:row>25</xdr:row>
      <xdr:rowOff>247649</xdr:rowOff>
    </xdr:to>
    <xdr:pic>
      <xdr:nvPicPr>
        <xdr:cNvPr id="157" name="Picture 4" descr="Green Tick Clip Art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9150" y="80581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209550</xdr:colOff>
      <xdr:row>21</xdr:row>
      <xdr:rowOff>38100</xdr:rowOff>
    </xdr:from>
    <xdr:to>
      <xdr:col>4</xdr:col>
      <xdr:colOff>438149</xdr:colOff>
      <xdr:row>21</xdr:row>
      <xdr:rowOff>266699</xdr:rowOff>
    </xdr:to>
    <xdr:pic>
      <xdr:nvPicPr>
        <xdr:cNvPr id="158" name="Picture 4" descr="Green Tick Clip Art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678180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152400</xdr:colOff>
      <xdr:row>21</xdr:row>
      <xdr:rowOff>19050</xdr:rowOff>
    </xdr:from>
    <xdr:to>
      <xdr:col>9</xdr:col>
      <xdr:colOff>380999</xdr:colOff>
      <xdr:row>21</xdr:row>
      <xdr:rowOff>247649</xdr:rowOff>
    </xdr:to>
    <xdr:pic>
      <xdr:nvPicPr>
        <xdr:cNvPr id="159" name="Picture 4" descr="Green Tick Clip Art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67627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228600</xdr:colOff>
      <xdr:row>21</xdr:row>
      <xdr:rowOff>57150</xdr:rowOff>
    </xdr:from>
    <xdr:to>
      <xdr:col>13</xdr:col>
      <xdr:colOff>457199</xdr:colOff>
      <xdr:row>21</xdr:row>
      <xdr:rowOff>285749</xdr:rowOff>
    </xdr:to>
    <xdr:pic>
      <xdr:nvPicPr>
        <xdr:cNvPr id="160" name="Picture 4" descr="Green Tick Clip Art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39400" y="6800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190500</xdr:colOff>
      <xdr:row>21</xdr:row>
      <xdr:rowOff>57150</xdr:rowOff>
    </xdr:from>
    <xdr:to>
      <xdr:col>12</xdr:col>
      <xdr:colOff>419099</xdr:colOff>
      <xdr:row>21</xdr:row>
      <xdr:rowOff>285749</xdr:rowOff>
    </xdr:to>
    <xdr:pic>
      <xdr:nvPicPr>
        <xdr:cNvPr id="161" name="Picture 4" descr="Green Tick Clip Art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1700" y="6800850"/>
          <a:ext cx="228599" cy="2285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209550</xdr:colOff>
      <xdr:row>21</xdr:row>
      <xdr:rowOff>38100</xdr:rowOff>
    </xdr:from>
    <xdr:to>
      <xdr:col>10</xdr:col>
      <xdr:colOff>447675</xdr:colOff>
      <xdr:row>21</xdr:row>
      <xdr:rowOff>273050</xdr:rowOff>
    </xdr:to>
    <xdr:pic>
      <xdr:nvPicPr>
        <xdr:cNvPr id="162" name="Picture 5" descr="Red Cross X Clip Art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34400" y="6781800"/>
          <a:ext cx="238125" cy="234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190500</xdr:colOff>
      <xdr:row>21</xdr:row>
      <xdr:rowOff>57150</xdr:rowOff>
    </xdr:from>
    <xdr:to>
      <xdr:col>11</xdr:col>
      <xdr:colOff>428625</xdr:colOff>
      <xdr:row>21</xdr:row>
      <xdr:rowOff>292100</xdr:rowOff>
    </xdr:to>
    <xdr:pic>
      <xdr:nvPicPr>
        <xdr:cNvPr id="163" name="Picture 5" descr="Red Cross X Clip Art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2100" y="6800850"/>
          <a:ext cx="238125" cy="234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view="pageBreakPreview" topLeftCell="A12" zoomScale="80" zoomScaleNormal="100" zoomScaleSheetLayoutView="80" workbookViewId="0">
      <selection activeCell="B36" sqref="B36"/>
    </sheetView>
  </sheetViews>
  <sheetFormatPr defaultRowHeight="14.4" x14ac:dyDescent="0.3"/>
  <cols>
    <col min="1" max="1" width="33.109375" customWidth="1"/>
    <col min="2" max="2" width="18.33203125" bestFit="1" customWidth="1"/>
    <col min="10" max="10" width="9.88671875" customWidth="1"/>
    <col min="16" max="16" width="6" style="2" customWidth="1"/>
    <col min="17" max="17" width="6.33203125" style="2" customWidth="1"/>
  </cols>
  <sheetData>
    <row r="1" spans="1:17" ht="15.75" x14ac:dyDescent="0.25">
      <c r="A1" s="3" t="s">
        <v>13</v>
      </c>
    </row>
    <row r="3" spans="1:17" ht="39.75" customHeight="1" x14ac:dyDescent="0.25">
      <c r="A3" s="11" t="s">
        <v>0</v>
      </c>
      <c r="B3" s="8" t="s">
        <v>1</v>
      </c>
      <c r="C3" s="9" t="s">
        <v>2</v>
      </c>
      <c r="D3" s="9" t="s">
        <v>3</v>
      </c>
      <c r="E3" s="9" t="s">
        <v>6</v>
      </c>
      <c r="F3" s="9" t="s">
        <v>4</v>
      </c>
      <c r="G3" s="9" t="s">
        <v>21</v>
      </c>
      <c r="H3" s="9" t="s">
        <v>5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22</v>
      </c>
      <c r="P3" s="5"/>
      <c r="Q3" s="5"/>
    </row>
    <row r="4" spans="1:17" s="1" customFormat="1" ht="24.9" customHeight="1" x14ac:dyDescent="0.25">
      <c r="A4" s="10" t="s">
        <v>15</v>
      </c>
      <c r="B4" s="7">
        <v>41169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11</v>
      </c>
      <c r="Q4" s="4">
        <v>1</v>
      </c>
    </row>
    <row r="5" spans="1:17" s="1" customFormat="1" ht="24.9" customHeight="1" x14ac:dyDescent="0.25">
      <c r="A5" s="10" t="s">
        <v>16</v>
      </c>
      <c r="B5" s="7">
        <v>41192</v>
      </c>
      <c r="C5" s="25" t="s">
        <v>29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" customFormat="1" ht="24.9" customHeight="1" x14ac:dyDescent="0.25">
      <c r="A6" s="10" t="s">
        <v>17</v>
      </c>
      <c r="B6" s="7">
        <v>41204</v>
      </c>
      <c r="C6" s="25" t="s">
        <v>29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4</v>
      </c>
      <c r="Q6" s="4">
        <v>2</v>
      </c>
    </row>
    <row r="7" spans="1:17" s="1" customFormat="1" ht="24.9" customHeight="1" x14ac:dyDescent="0.25">
      <c r="A7" s="10" t="s">
        <v>18</v>
      </c>
      <c r="B7" s="7">
        <v>41219</v>
      </c>
      <c r="C7" s="25" t="s">
        <v>29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" customFormat="1" ht="24.9" customHeight="1" x14ac:dyDescent="0.25">
      <c r="A8" s="10" t="s">
        <v>19</v>
      </c>
      <c r="B8" s="7">
        <v>41225</v>
      </c>
      <c r="C8" s="25" t="s">
        <v>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1" customFormat="1" ht="24.9" customHeight="1" x14ac:dyDescent="0.25">
      <c r="A9" s="10" t="s">
        <v>15</v>
      </c>
      <c r="B9" s="7">
        <v>41233</v>
      </c>
      <c r="C9" s="25" t="s">
        <v>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9</v>
      </c>
      <c r="Q9" s="4">
        <v>2</v>
      </c>
    </row>
    <row r="10" spans="1:17" s="1" customFormat="1" ht="24.9" customHeight="1" x14ac:dyDescent="0.25">
      <c r="A10" s="10" t="s">
        <v>16</v>
      </c>
      <c r="B10" s="7">
        <v>41309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5</v>
      </c>
      <c r="Q10" s="4">
        <v>2</v>
      </c>
    </row>
    <row r="11" spans="1:17" s="1" customFormat="1" ht="24.9" customHeight="1" x14ac:dyDescent="0.25">
      <c r="A11" s="10" t="s">
        <v>17</v>
      </c>
      <c r="B11" s="7">
        <v>41317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5</v>
      </c>
      <c r="Q11" s="4">
        <v>2</v>
      </c>
    </row>
    <row r="12" spans="1:17" s="1" customFormat="1" ht="24.9" customHeight="1" x14ac:dyDescent="0.25">
      <c r="A12" s="10" t="s">
        <v>18</v>
      </c>
      <c r="B12" s="7">
        <v>41331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4</v>
      </c>
      <c r="Q12" s="4">
        <v>3</v>
      </c>
    </row>
    <row r="13" spans="1:17" s="1" customFormat="1" ht="24.9" customHeight="1" x14ac:dyDescent="0.25">
      <c r="A13" s="10" t="s">
        <v>15</v>
      </c>
      <c r="B13" s="7">
        <v>41345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12</v>
      </c>
      <c r="Q13" s="4">
        <v>0</v>
      </c>
    </row>
    <row r="14" spans="1:17" s="1" customFormat="1" ht="24.9" customHeight="1" x14ac:dyDescent="0.25">
      <c r="A14" s="10" t="s">
        <v>20</v>
      </c>
      <c r="B14" s="7">
        <v>41393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4</v>
      </c>
      <c r="Q14" s="4">
        <v>0</v>
      </c>
    </row>
    <row r="15" spans="1:17" s="1" customFormat="1" ht="24.9" customHeight="1" x14ac:dyDescent="0.25">
      <c r="A15" s="10" t="s">
        <v>16</v>
      </c>
      <c r="B15" s="7">
        <v>41402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4</v>
      </c>
      <c r="Q15" s="4">
        <v>3</v>
      </c>
    </row>
    <row r="16" spans="1:17" s="1" customFormat="1" ht="24.9" customHeight="1" x14ac:dyDescent="0.25">
      <c r="A16" s="10" t="s">
        <v>17</v>
      </c>
      <c r="B16" s="7">
        <v>41408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5</v>
      </c>
      <c r="Q16" s="4">
        <v>2</v>
      </c>
    </row>
    <row r="17" spans="1:17" s="1" customFormat="1" ht="24.9" customHeight="1" x14ac:dyDescent="0.25">
      <c r="A17" s="10" t="s">
        <v>18</v>
      </c>
      <c r="B17" s="7">
        <v>41415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5</v>
      </c>
      <c r="Q17" s="4">
        <v>2</v>
      </c>
    </row>
    <row r="18" spans="1:17" s="1" customFormat="1" ht="24.9" customHeight="1" x14ac:dyDescent="0.25">
      <c r="A18" s="10" t="s">
        <v>15</v>
      </c>
      <c r="B18" s="7">
        <v>41436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11</v>
      </c>
      <c r="Q18" s="4">
        <v>1</v>
      </c>
    </row>
    <row r="19" spans="1:17" s="1" customFormat="1" ht="24.9" customHeight="1" x14ac:dyDescent="0.25">
      <c r="A19" s="10" t="s">
        <v>20</v>
      </c>
      <c r="B19" s="7">
        <v>41449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3</v>
      </c>
      <c r="Q19" s="4">
        <v>1</v>
      </c>
    </row>
    <row r="20" spans="1:17" s="1" customFormat="1" ht="20.100000000000001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1" customFormat="1" ht="20.100000000000001" customHeight="1" x14ac:dyDescent="0.25">
      <c r="A21" s="14" t="s">
        <v>24</v>
      </c>
      <c r="B21" s="23"/>
      <c r="C21" s="16">
        <v>8</v>
      </c>
      <c r="D21" s="16">
        <v>5</v>
      </c>
      <c r="E21" s="16">
        <v>11</v>
      </c>
      <c r="F21" s="16">
        <v>4</v>
      </c>
      <c r="G21" s="16">
        <v>4</v>
      </c>
      <c r="H21" s="16">
        <v>6</v>
      </c>
      <c r="I21" s="16">
        <v>9</v>
      </c>
      <c r="J21" s="16">
        <v>7</v>
      </c>
      <c r="K21" s="16">
        <v>7</v>
      </c>
      <c r="L21" s="16">
        <v>8</v>
      </c>
      <c r="M21" s="16">
        <v>8</v>
      </c>
      <c r="N21" s="16">
        <v>5</v>
      </c>
      <c r="O21" s="4"/>
      <c r="P21" s="4" t="s">
        <v>26</v>
      </c>
      <c r="Q21" s="4" t="s">
        <v>26</v>
      </c>
    </row>
    <row r="22" spans="1:17" ht="20.100000000000001" customHeight="1" x14ac:dyDescent="0.25">
      <c r="A22" s="14" t="s">
        <v>25</v>
      </c>
      <c r="B22" s="15"/>
      <c r="C22" s="24">
        <f>8/9</f>
        <v>0.88888888888888884</v>
      </c>
      <c r="D22" s="24">
        <f>5/9</f>
        <v>0.55555555555555558</v>
      </c>
      <c r="E22" s="24">
        <f>11/11</f>
        <v>1</v>
      </c>
      <c r="F22" s="24">
        <f>4/6</f>
        <v>0.66666666666666663</v>
      </c>
      <c r="G22" s="24">
        <f>4/6</f>
        <v>0.66666666666666663</v>
      </c>
      <c r="H22" s="24">
        <f>6/8</f>
        <v>0.75</v>
      </c>
      <c r="I22" s="24">
        <f>9/9</f>
        <v>1</v>
      </c>
      <c r="J22" s="24">
        <f>7/9</f>
        <v>0.77777777777777779</v>
      </c>
      <c r="K22" s="24">
        <f>7/8</f>
        <v>0.875</v>
      </c>
      <c r="L22" s="24">
        <f>8/9</f>
        <v>0.88888888888888884</v>
      </c>
      <c r="M22" s="24">
        <f>8/11</f>
        <v>0.72727272727272729</v>
      </c>
      <c r="N22" s="24">
        <f>5/8</f>
        <v>0.625</v>
      </c>
    </row>
    <row r="23" spans="1:17" ht="20.100000000000001" customHeight="1" x14ac:dyDescent="0.25"/>
    <row r="24" spans="1:17" ht="20.100000000000001" customHeight="1" x14ac:dyDescent="0.25">
      <c r="A24" s="13" t="s">
        <v>28</v>
      </c>
      <c r="B24" s="17"/>
      <c r="C24" s="18"/>
      <c r="D24" s="18"/>
      <c r="E24" s="13" t="s">
        <v>23</v>
      </c>
    </row>
    <row r="25" spans="1:17" ht="20.100000000000001" customHeight="1" x14ac:dyDescent="0.25">
      <c r="A25" s="10" t="s">
        <v>15</v>
      </c>
      <c r="B25" s="6"/>
      <c r="C25" s="4">
        <f>P18+P13+P9+P4</f>
        <v>43</v>
      </c>
      <c r="D25" s="4">
        <f>Q18+Q13+Q9+Q4</f>
        <v>4</v>
      </c>
      <c r="E25" s="12">
        <f>C25/(C25+D25)</f>
        <v>0.91489361702127658</v>
      </c>
    </row>
    <row r="26" spans="1:17" ht="20.100000000000001" customHeight="1" x14ac:dyDescent="0.25">
      <c r="A26" s="10" t="s">
        <v>16</v>
      </c>
      <c r="B26" s="6"/>
      <c r="C26" s="4">
        <f t="shared" ref="C26:D28" si="0">P15+P10+P5</f>
        <v>9</v>
      </c>
      <c r="D26" s="4">
        <f t="shared" si="0"/>
        <v>5</v>
      </c>
      <c r="E26" s="12">
        <f t="shared" ref="E26:E31" si="1">C26/(C26+D26)</f>
        <v>0.6428571428571429</v>
      </c>
    </row>
    <row r="27" spans="1:17" ht="20.100000000000001" customHeight="1" x14ac:dyDescent="0.25">
      <c r="A27" s="10" t="s">
        <v>17</v>
      </c>
      <c r="B27" s="6"/>
      <c r="C27" s="4">
        <f t="shared" si="0"/>
        <v>14</v>
      </c>
      <c r="D27" s="4">
        <f t="shared" si="0"/>
        <v>6</v>
      </c>
      <c r="E27" s="12">
        <f t="shared" si="1"/>
        <v>0.7</v>
      </c>
    </row>
    <row r="28" spans="1:17" ht="20.100000000000001" customHeight="1" x14ac:dyDescent="0.25">
      <c r="A28" s="10" t="s">
        <v>18</v>
      </c>
      <c r="B28" s="6"/>
      <c r="C28" s="4">
        <f t="shared" si="0"/>
        <v>9</v>
      </c>
      <c r="D28" s="4">
        <f t="shared" si="0"/>
        <v>5</v>
      </c>
      <c r="E28" s="12">
        <f t="shared" si="1"/>
        <v>0.6428571428571429</v>
      </c>
    </row>
    <row r="29" spans="1:17" ht="20.100000000000001" customHeight="1" x14ac:dyDescent="0.25">
      <c r="A29" s="10" t="s">
        <v>19</v>
      </c>
      <c r="B29" s="6"/>
      <c r="C29" s="4">
        <f>P5</f>
        <v>0</v>
      </c>
      <c r="D29" s="4">
        <f>Q5</f>
        <v>0</v>
      </c>
      <c r="E29" s="12" t="e">
        <f t="shared" si="1"/>
        <v>#DIV/0!</v>
      </c>
    </row>
    <row r="30" spans="1:17" ht="20.100000000000001" customHeight="1" x14ac:dyDescent="0.25">
      <c r="A30" s="10" t="s">
        <v>20</v>
      </c>
      <c r="C30" s="1">
        <f>P19+P14</f>
        <v>7</v>
      </c>
      <c r="D30" s="1">
        <f>Q19+Q14</f>
        <v>1</v>
      </c>
      <c r="E30" s="12">
        <f t="shared" si="1"/>
        <v>0.875</v>
      </c>
    </row>
    <row r="31" spans="1:17" ht="20.100000000000001" customHeight="1" thickBot="1" x14ac:dyDescent="0.3">
      <c r="A31" s="19" t="s">
        <v>27</v>
      </c>
      <c r="B31" s="20"/>
      <c r="C31" s="21">
        <f>SUM(C25:C30)</f>
        <v>82</v>
      </c>
      <c r="D31" s="21">
        <f>SUM(D25:D30)</f>
        <v>21</v>
      </c>
      <c r="E31" s="22">
        <f t="shared" si="1"/>
        <v>0.79611650485436891</v>
      </c>
    </row>
    <row r="32" spans="1:17" ht="20.100000000000001" customHeight="1" thickTop="1" x14ac:dyDescent="0.3"/>
    <row r="33" spans="1:1" ht="20.100000000000001" customHeight="1" x14ac:dyDescent="0.3"/>
    <row r="34" spans="1:1" ht="20.100000000000001" customHeight="1" x14ac:dyDescent="0.3"/>
    <row r="35" spans="1:1" ht="20.100000000000001" customHeight="1" x14ac:dyDescent="0.3"/>
    <row r="45" spans="1:1" x14ac:dyDescent="0.3">
      <c r="A45" t="s">
        <v>14</v>
      </c>
    </row>
    <row r="46" spans="1:1" x14ac:dyDescent="0.3">
      <c r="A46" t="s">
        <v>15</v>
      </c>
    </row>
    <row r="47" spans="1:1" x14ac:dyDescent="0.3">
      <c r="A47" t="s">
        <v>16</v>
      </c>
    </row>
    <row r="48" spans="1:1" x14ac:dyDescent="0.3">
      <c r="A48" t="s">
        <v>17</v>
      </c>
    </row>
    <row r="49" spans="1:1" x14ac:dyDescent="0.3">
      <c r="A49" t="s">
        <v>18</v>
      </c>
    </row>
    <row r="50" spans="1:1" x14ac:dyDescent="0.3">
      <c r="A50" t="s">
        <v>19</v>
      </c>
    </row>
    <row r="51" spans="1:1" x14ac:dyDescent="0.3">
      <c r="A51" t="s">
        <v>20</v>
      </c>
    </row>
  </sheetData>
  <dataValidations count="1">
    <dataValidation type="list" allowBlank="1" showInputMessage="1" showErrorMessage="1" sqref="A25:A30 A4:A20">
      <formula1>$A$46:$A$51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view="pageBreakPreview" topLeftCell="B24" zoomScale="80" zoomScaleNormal="80" zoomScaleSheetLayoutView="80" workbookViewId="0">
      <selection activeCell="J49" sqref="J49"/>
    </sheetView>
  </sheetViews>
  <sheetFormatPr defaultRowHeight="14.4" x14ac:dyDescent="0.3"/>
  <cols>
    <col min="1" max="1" width="33.109375" customWidth="1"/>
    <col min="2" max="2" width="18.44140625" bestFit="1" customWidth="1"/>
    <col min="11" max="11" width="9.88671875" customWidth="1"/>
    <col min="18" max="18" width="6" style="2" customWidth="1"/>
    <col min="19" max="19" width="6.33203125" style="2" customWidth="1"/>
  </cols>
  <sheetData>
    <row r="1" spans="1:19" ht="15.75" x14ac:dyDescent="0.25">
      <c r="A1" s="3" t="s">
        <v>13</v>
      </c>
    </row>
    <row r="3" spans="1:19" ht="39.75" customHeight="1" x14ac:dyDescent="0.25">
      <c r="A3" s="11" t="s">
        <v>0</v>
      </c>
      <c r="B3" s="8" t="s">
        <v>1</v>
      </c>
      <c r="C3" s="9" t="s">
        <v>2</v>
      </c>
      <c r="D3" s="9" t="s">
        <v>9</v>
      </c>
      <c r="E3" s="9" t="s">
        <v>6</v>
      </c>
      <c r="F3" s="9" t="s">
        <v>4</v>
      </c>
      <c r="G3" s="9" t="s">
        <v>21</v>
      </c>
      <c r="H3" s="9" t="s">
        <v>5</v>
      </c>
      <c r="I3" s="9" t="s">
        <v>32</v>
      </c>
      <c r="J3" s="9" t="s">
        <v>7</v>
      </c>
      <c r="K3" s="9" t="s">
        <v>8</v>
      </c>
      <c r="L3" s="9" t="s">
        <v>3</v>
      </c>
      <c r="M3" s="9" t="s">
        <v>10</v>
      </c>
      <c r="N3" s="9" t="s">
        <v>11</v>
      </c>
      <c r="O3" s="9" t="s">
        <v>12</v>
      </c>
      <c r="P3" s="9" t="s">
        <v>31</v>
      </c>
      <c r="Q3" s="9" t="s">
        <v>30</v>
      </c>
      <c r="R3" s="5"/>
      <c r="S3" s="5"/>
    </row>
    <row r="4" spans="1:19" s="1" customFormat="1" ht="24.9" customHeight="1" x14ac:dyDescent="0.25">
      <c r="A4" s="10" t="s">
        <v>15</v>
      </c>
      <c r="B4" s="7">
        <v>41540</v>
      </c>
      <c r="C4" s="4"/>
      <c r="D4" s="4"/>
      <c r="E4" s="4"/>
      <c r="F4" s="4"/>
      <c r="G4" s="4"/>
      <c r="H4" s="4"/>
      <c r="I4" s="27"/>
      <c r="J4" s="4"/>
      <c r="K4" s="4"/>
      <c r="L4" s="4"/>
      <c r="M4" s="4"/>
      <c r="N4" s="4"/>
      <c r="O4" s="4"/>
      <c r="P4" s="27"/>
      <c r="Q4" s="4"/>
      <c r="R4" s="4">
        <v>10</v>
      </c>
      <c r="S4" s="4">
        <v>3</v>
      </c>
    </row>
    <row r="5" spans="1:19" s="1" customFormat="1" ht="24.9" customHeight="1" x14ac:dyDescent="0.25">
      <c r="A5" s="10" t="s">
        <v>16</v>
      </c>
      <c r="B5" s="7">
        <v>41592</v>
      </c>
      <c r="C5" s="26"/>
      <c r="D5" s="4"/>
      <c r="E5" s="4"/>
      <c r="F5" s="4"/>
      <c r="G5" s="4"/>
      <c r="H5" s="27"/>
      <c r="I5" s="27"/>
      <c r="J5" s="4"/>
      <c r="K5" s="4"/>
      <c r="L5" s="4"/>
      <c r="M5" s="4"/>
      <c r="N5" s="4"/>
      <c r="O5" s="4"/>
      <c r="P5" s="27"/>
      <c r="Q5" s="4"/>
      <c r="R5" s="4">
        <v>4</v>
      </c>
      <c r="S5" s="4">
        <v>2</v>
      </c>
    </row>
    <row r="6" spans="1:19" s="1" customFormat="1" ht="24.9" customHeight="1" x14ac:dyDescent="0.25">
      <c r="A6" s="10" t="s">
        <v>17</v>
      </c>
      <c r="B6" s="7">
        <v>41568</v>
      </c>
      <c r="C6" s="26"/>
      <c r="D6" s="4"/>
      <c r="E6" s="4"/>
      <c r="F6" s="4"/>
      <c r="G6" s="4"/>
      <c r="H6" s="4"/>
      <c r="I6" s="27"/>
      <c r="J6" s="4"/>
      <c r="K6" s="4"/>
      <c r="L6" s="4"/>
      <c r="M6" s="4"/>
      <c r="N6" s="4"/>
      <c r="O6" s="4"/>
      <c r="P6" s="27"/>
      <c r="Q6" s="4"/>
      <c r="R6" s="4">
        <v>6</v>
      </c>
      <c r="S6" s="4">
        <v>1</v>
      </c>
    </row>
    <row r="7" spans="1:19" s="1" customFormat="1" ht="24.9" customHeight="1" x14ac:dyDescent="0.25">
      <c r="A7" s="10" t="s">
        <v>18</v>
      </c>
      <c r="B7" s="7">
        <v>41603</v>
      </c>
      <c r="C7" s="26"/>
      <c r="D7" s="4"/>
      <c r="E7" s="4"/>
      <c r="F7" s="4"/>
      <c r="G7" s="4"/>
      <c r="H7" s="27"/>
      <c r="I7" s="27"/>
      <c r="J7" s="4"/>
      <c r="L7" s="4"/>
      <c r="M7" s="4"/>
      <c r="N7" s="4"/>
      <c r="O7" s="4"/>
      <c r="P7" s="27"/>
      <c r="Q7" s="4"/>
      <c r="R7" s="4">
        <v>6</v>
      </c>
      <c r="S7" s="4">
        <v>1</v>
      </c>
    </row>
    <row r="8" spans="1:19" s="1" customFormat="1" ht="24.9" customHeight="1" x14ac:dyDescent="0.25">
      <c r="A8" s="10" t="s">
        <v>19</v>
      </c>
      <c r="B8" s="7">
        <v>41605</v>
      </c>
      <c r="C8" s="26"/>
      <c r="D8" s="4"/>
      <c r="E8" s="4"/>
      <c r="F8" s="4"/>
      <c r="G8" s="4"/>
      <c r="H8" s="4"/>
      <c r="I8" s="27"/>
      <c r="J8" s="4"/>
      <c r="K8" s="4"/>
      <c r="L8" s="4"/>
      <c r="M8" s="27"/>
      <c r="N8" s="4"/>
      <c r="O8" s="4"/>
      <c r="P8" s="27"/>
      <c r="Q8" s="4"/>
      <c r="R8" s="4">
        <v>3</v>
      </c>
      <c r="S8" s="4">
        <v>0</v>
      </c>
    </row>
    <row r="9" spans="1:19" s="1" customFormat="1" ht="24.9" customHeight="1" x14ac:dyDescent="0.25">
      <c r="A9" s="10" t="s">
        <v>20</v>
      </c>
      <c r="B9" s="7"/>
      <c r="C9" s="26"/>
      <c r="D9" s="4"/>
      <c r="E9" s="4"/>
      <c r="F9" s="4"/>
      <c r="G9" s="4"/>
      <c r="H9" s="4"/>
      <c r="I9" s="27"/>
      <c r="J9" s="4"/>
      <c r="K9" s="4"/>
      <c r="L9" s="4"/>
      <c r="M9" s="4"/>
      <c r="N9" s="4"/>
      <c r="O9" s="4"/>
      <c r="P9" s="27"/>
      <c r="Q9" s="4"/>
      <c r="R9" s="4">
        <v>4</v>
      </c>
      <c r="S9" s="4">
        <v>0</v>
      </c>
    </row>
    <row r="10" spans="1:19" s="1" customFormat="1" ht="24.9" customHeight="1" x14ac:dyDescent="0.25">
      <c r="A10" s="10" t="s">
        <v>15</v>
      </c>
      <c r="B10" s="7">
        <v>41947</v>
      </c>
      <c r="C10" s="4"/>
      <c r="D10" s="4"/>
      <c r="E10" s="4"/>
      <c r="F10" s="4"/>
      <c r="G10" s="4"/>
      <c r="H10" s="27"/>
      <c r="I10" s="27"/>
      <c r="J10" s="4"/>
      <c r="K10" s="4"/>
      <c r="L10" s="4"/>
      <c r="M10" s="4"/>
      <c r="N10" s="4"/>
      <c r="O10" s="4"/>
      <c r="P10" s="27"/>
      <c r="Q10" s="4"/>
      <c r="R10" s="4">
        <v>9</v>
      </c>
      <c r="S10" s="4">
        <v>3</v>
      </c>
    </row>
    <row r="11" spans="1:19" s="1" customFormat="1" ht="24.9" customHeight="1" x14ac:dyDescent="0.25">
      <c r="A11" s="10" t="s">
        <v>16</v>
      </c>
      <c r="B11" s="7">
        <v>41611</v>
      </c>
      <c r="C11" s="4"/>
      <c r="D11" s="4"/>
      <c r="E11" s="4"/>
      <c r="F11" s="4"/>
      <c r="G11" s="4"/>
      <c r="H11" s="27"/>
      <c r="I11" s="27"/>
      <c r="J11" s="4"/>
      <c r="K11" s="4"/>
      <c r="L11" s="4"/>
      <c r="M11" s="4"/>
      <c r="N11" s="4"/>
      <c r="O11" s="4"/>
      <c r="P11" s="27"/>
      <c r="Q11" s="4"/>
      <c r="R11" s="4">
        <v>4</v>
      </c>
      <c r="S11" s="4">
        <v>2</v>
      </c>
    </row>
    <row r="12" spans="1:19" s="1" customFormat="1" ht="24.9" customHeight="1" x14ac:dyDescent="0.25">
      <c r="A12" s="10" t="s">
        <v>16</v>
      </c>
      <c r="B12" s="7">
        <v>41666</v>
      </c>
      <c r="C12" s="4"/>
      <c r="D12" s="4"/>
      <c r="E12" s="4"/>
      <c r="F12" s="4"/>
      <c r="G12" s="4"/>
      <c r="H12" s="27"/>
      <c r="I12" s="27"/>
      <c r="J12" s="4"/>
      <c r="K12" s="4"/>
      <c r="L12" s="4"/>
      <c r="M12" s="4"/>
      <c r="N12" s="4"/>
      <c r="O12" s="4"/>
      <c r="P12" s="27"/>
      <c r="Q12" s="4"/>
      <c r="R12" s="4">
        <v>3</v>
      </c>
      <c r="S12" s="4">
        <v>6</v>
      </c>
    </row>
    <row r="13" spans="1:19" s="1" customFormat="1" ht="24.9" customHeight="1" x14ac:dyDescent="0.25">
      <c r="A13" s="10" t="s">
        <v>17</v>
      </c>
      <c r="B13" s="7">
        <v>41659</v>
      </c>
      <c r="C13" s="4"/>
      <c r="D13" s="4"/>
      <c r="E13" s="4"/>
      <c r="F13" s="4"/>
      <c r="G13" s="4"/>
      <c r="H13" s="4"/>
      <c r="I13" s="27"/>
      <c r="J13" s="4"/>
      <c r="K13" s="4"/>
      <c r="L13" s="4"/>
      <c r="M13" s="4"/>
      <c r="N13" s="4"/>
      <c r="O13" s="27"/>
      <c r="P13" s="27"/>
      <c r="Q13" s="4"/>
      <c r="R13" s="4"/>
      <c r="S13" s="4"/>
    </row>
    <row r="14" spans="1:19" s="1" customFormat="1" ht="24.9" customHeight="1" x14ac:dyDescent="0.25">
      <c r="A14" s="10" t="s">
        <v>18</v>
      </c>
      <c r="B14" s="7">
        <v>41674</v>
      </c>
      <c r="C14" s="4"/>
      <c r="D14" s="4"/>
      <c r="E14" s="4"/>
      <c r="F14" s="4"/>
      <c r="G14" s="4"/>
      <c r="H14" s="4"/>
      <c r="I14" s="27"/>
      <c r="J14" s="4"/>
      <c r="K14" s="4"/>
      <c r="L14" s="4"/>
      <c r="M14" s="4"/>
      <c r="N14" s="4"/>
      <c r="O14" s="4"/>
      <c r="P14" s="27"/>
      <c r="Q14" s="4"/>
      <c r="R14" s="4">
        <v>5</v>
      </c>
      <c r="S14" s="4">
        <v>1</v>
      </c>
    </row>
    <row r="15" spans="1:19" s="1" customFormat="1" ht="24.9" customHeight="1" x14ac:dyDescent="0.25">
      <c r="A15" s="10" t="s">
        <v>19</v>
      </c>
      <c r="B15" s="7">
        <v>41681</v>
      </c>
      <c r="C15" s="4"/>
      <c r="D15" s="4"/>
      <c r="E15" s="4"/>
      <c r="F15" s="4"/>
      <c r="G15" s="4"/>
      <c r="H15" s="4"/>
      <c r="I15" s="27"/>
      <c r="J15" s="4"/>
      <c r="K15" s="4"/>
      <c r="L15" s="4"/>
      <c r="M15" s="4"/>
      <c r="N15" s="4"/>
      <c r="O15" s="4"/>
      <c r="P15" s="27"/>
      <c r="Q15" s="4"/>
      <c r="R15" s="4">
        <v>2</v>
      </c>
      <c r="S15" s="4">
        <v>1</v>
      </c>
    </row>
    <row r="16" spans="1:19" s="1" customFormat="1" ht="24.9" customHeight="1" x14ac:dyDescent="0.25">
      <c r="A16" s="10" t="s">
        <v>16</v>
      </c>
      <c r="B16" s="7">
        <v>41680</v>
      </c>
      <c r="C16" s="4"/>
      <c r="D16" s="4"/>
      <c r="E16" s="4"/>
      <c r="F16" s="4"/>
      <c r="G16" s="4"/>
      <c r="H16" s="27"/>
      <c r="I16" s="27"/>
      <c r="J16" s="4"/>
      <c r="K16" s="4"/>
      <c r="L16" s="4"/>
      <c r="M16" s="4"/>
      <c r="N16" s="4"/>
      <c r="O16" s="4"/>
      <c r="P16" s="27"/>
      <c r="Q16" s="4"/>
      <c r="R16" s="4">
        <v>5</v>
      </c>
      <c r="S16" s="4">
        <v>1</v>
      </c>
    </row>
    <row r="17" spans="1:19" s="1" customFormat="1" ht="24.9" customHeight="1" x14ac:dyDescent="0.25">
      <c r="A17" s="10" t="s">
        <v>16</v>
      </c>
      <c r="B17" s="7">
        <v>41695</v>
      </c>
      <c r="C17" s="4"/>
      <c r="D17" s="4"/>
      <c r="E17" s="4"/>
      <c r="F17" s="4"/>
      <c r="G17" s="4"/>
      <c r="H17" s="27"/>
      <c r="I17" s="27"/>
      <c r="J17" s="4"/>
      <c r="K17" s="4"/>
      <c r="L17" s="4"/>
      <c r="M17" s="4"/>
      <c r="N17" s="4"/>
      <c r="O17" s="4"/>
      <c r="P17" s="27"/>
      <c r="Q17" s="4"/>
      <c r="R17" s="4">
        <v>3</v>
      </c>
      <c r="S17" s="4">
        <v>3</v>
      </c>
    </row>
    <row r="18" spans="1:19" s="1" customFormat="1" ht="24.9" customHeight="1" x14ac:dyDescent="0.25">
      <c r="A18" s="10" t="s">
        <v>15</v>
      </c>
      <c r="B18" s="7">
        <v>41716</v>
      </c>
      <c r="C18" s="4"/>
      <c r="D18" s="4"/>
      <c r="E18" s="4"/>
      <c r="F18" s="4"/>
      <c r="G18" s="4"/>
      <c r="H18" s="26"/>
      <c r="I18" s="26"/>
      <c r="J18" s="4"/>
      <c r="K18" s="4"/>
      <c r="L18" s="4"/>
      <c r="M18" s="4"/>
      <c r="N18" s="4"/>
      <c r="O18" s="27"/>
      <c r="P18" s="27"/>
      <c r="Q18" s="4"/>
      <c r="R18" s="4">
        <v>8</v>
      </c>
      <c r="S18" s="4">
        <v>4</v>
      </c>
    </row>
    <row r="19" spans="1:19" s="1" customFormat="1" ht="24.9" customHeight="1" x14ac:dyDescent="0.25">
      <c r="A19" s="10" t="s">
        <v>20</v>
      </c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7"/>
      <c r="Q19" s="4"/>
      <c r="R19" s="4"/>
      <c r="S19" s="4"/>
    </row>
    <row r="20" spans="1:19" s="1" customFormat="1" ht="24.9" customHeight="1" x14ac:dyDescent="0.25">
      <c r="A20" s="10" t="s">
        <v>16</v>
      </c>
      <c r="B20" s="7">
        <v>41723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7"/>
      <c r="Q20" s="4"/>
      <c r="R20" s="4">
        <v>3</v>
      </c>
      <c r="S20" s="4">
        <v>1</v>
      </c>
    </row>
    <row r="21" spans="1:19" s="1" customFormat="1" ht="24.9" customHeight="1" x14ac:dyDescent="0.25">
      <c r="A21" s="10" t="s">
        <v>16</v>
      </c>
      <c r="B21" s="7">
        <v>41730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7"/>
      <c r="Q21" s="4"/>
      <c r="R21" s="4">
        <v>4</v>
      </c>
      <c r="S21" s="4">
        <v>4</v>
      </c>
    </row>
    <row r="22" spans="1:19" s="1" customFormat="1" ht="24.9" customHeight="1" x14ac:dyDescent="0.25">
      <c r="A22" s="10" t="s">
        <v>17</v>
      </c>
      <c r="B22" s="7">
        <v>41758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4</v>
      </c>
      <c r="S22" s="4">
        <v>2</v>
      </c>
    </row>
    <row r="23" spans="1:19" s="1" customFormat="1" ht="24.9" customHeight="1" x14ac:dyDescent="0.25">
      <c r="A23" s="10" t="s">
        <v>18</v>
      </c>
      <c r="B23" s="7">
        <v>41765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5</v>
      </c>
      <c r="S23" s="4">
        <v>1</v>
      </c>
    </row>
    <row r="24" spans="1:19" s="1" customFormat="1" ht="24.9" customHeight="1" x14ac:dyDescent="0.25">
      <c r="A24" s="10" t="s">
        <v>19</v>
      </c>
      <c r="B24" s="7">
        <v>41779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1" customFormat="1" ht="24.9" customHeight="1" x14ac:dyDescent="0.25">
      <c r="A25" s="10" t="s">
        <v>16</v>
      </c>
      <c r="B25" s="7">
        <v>41799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4</v>
      </c>
      <c r="S25" s="4">
        <v>2</v>
      </c>
    </row>
    <row r="26" spans="1:19" s="1" customFormat="1" ht="24.9" customHeight="1" x14ac:dyDescent="0.25">
      <c r="A26" s="10" t="s">
        <v>15</v>
      </c>
      <c r="B26" s="7">
        <v>41813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9</v>
      </c>
      <c r="S26" s="4">
        <v>4</v>
      </c>
    </row>
    <row r="27" spans="1:19" s="1" customFormat="1" ht="24.9" customHeight="1" x14ac:dyDescent="0.25">
      <c r="A27" s="10" t="s">
        <v>16</v>
      </c>
      <c r="B27" s="7">
        <v>41815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4</v>
      </c>
      <c r="S27" s="4">
        <v>2</v>
      </c>
    </row>
    <row r="28" spans="1:19" s="1" customFormat="1" ht="24.9" customHeight="1" x14ac:dyDescent="0.25">
      <c r="A28" s="10" t="s">
        <v>16</v>
      </c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1" customFormat="1" ht="24.9" customHeight="1" x14ac:dyDescent="0.25">
      <c r="A29" s="10" t="s">
        <v>20</v>
      </c>
      <c r="B29" s="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1" customFormat="1" ht="20.100000000000001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1" customFormat="1" ht="20.100000000000001" customHeight="1" x14ac:dyDescent="0.25">
      <c r="A31" s="14" t="s">
        <v>24</v>
      </c>
      <c r="B31" s="23"/>
      <c r="C31" s="16">
        <v>19</v>
      </c>
      <c r="D31" s="16">
        <v>10</v>
      </c>
      <c r="E31" s="16">
        <v>18</v>
      </c>
      <c r="F31" s="16">
        <v>11</v>
      </c>
      <c r="G31" s="16">
        <v>2</v>
      </c>
      <c r="H31" s="16">
        <v>0</v>
      </c>
      <c r="I31" s="16">
        <v>1</v>
      </c>
      <c r="J31" s="16">
        <v>9</v>
      </c>
      <c r="K31" s="16">
        <v>7</v>
      </c>
      <c r="L31" s="16">
        <v>5</v>
      </c>
      <c r="M31" s="16">
        <v>4</v>
      </c>
      <c r="N31" s="16">
        <v>14</v>
      </c>
      <c r="O31" s="16">
        <v>0</v>
      </c>
      <c r="P31" s="16">
        <v>0</v>
      </c>
      <c r="Q31" s="23">
        <v>5</v>
      </c>
      <c r="R31" s="4" t="s">
        <v>26</v>
      </c>
      <c r="S31" s="4" t="s">
        <v>26</v>
      </c>
    </row>
    <row r="32" spans="1:19" ht="20.100000000000001" customHeight="1" x14ac:dyDescent="0.25">
      <c r="A32" s="14" t="s">
        <v>25</v>
      </c>
      <c r="B32" s="15"/>
      <c r="C32" s="24">
        <f>C31/19</f>
        <v>1</v>
      </c>
      <c r="D32" s="24">
        <f>D31/10</f>
        <v>1</v>
      </c>
      <c r="E32" s="24">
        <f>E31/18</f>
        <v>1</v>
      </c>
      <c r="F32" s="24">
        <f>F31/13</f>
        <v>0.84615384615384615</v>
      </c>
      <c r="G32" s="24">
        <f>G31/13</f>
        <v>0.15384615384615385</v>
      </c>
      <c r="H32" s="24">
        <f>H31/4</f>
        <v>0</v>
      </c>
      <c r="I32" s="24">
        <f>I31/2</f>
        <v>0.5</v>
      </c>
      <c r="J32" s="24">
        <f>J31/9</f>
        <v>1</v>
      </c>
      <c r="K32" s="24">
        <f>K31/9</f>
        <v>0.77777777777777779</v>
      </c>
      <c r="L32" s="24">
        <f>L31/12</f>
        <v>0.41666666666666669</v>
      </c>
      <c r="M32" s="24">
        <f>M31/7</f>
        <v>0.5714285714285714</v>
      </c>
      <c r="N32" s="24">
        <f>N31/16</f>
        <v>0.875</v>
      </c>
      <c r="O32" s="24">
        <f>O31/4</f>
        <v>0</v>
      </c>
      <c r="P32" s="24">
        <f>P31/1</f>
        <v>0</v>
      </c>
      <c r="Q32" s="24">
        <f>Q31/7</f>
        <v>0.7142857142857143</v>
      </c>
    </row>
    <row r="33" spans="1:5" ht="20.100000000000001" customHeight="1" x14ac:dyDescent="0.25"/>
    <row r="34" spans="1:5" ht="20.100000000000001" customHeight="1" x14ac:dyDescent="0.25">
      <c r="A34" s="13" t="s">
        <v>28</v>
      </c>
      <c r="B34" s="17"/>
      <c r="C34" s="18"/>
      <c r="D34" s="18"/>
      <c r="E34" s="13" t="s">
        <v>23</v>
      </c>
    </row>
    <row r="35" spans="1:5" ht="20.100000000000001" customHeight="1" x14ac:dyDescent="0.25">
      <c r="A35" s="10" t="s">
        <v>15</v>
      </c>
      <c r="B35" s="6"/>
      <c r="C35" s="4">
        <f>R26+R18+R10+R4</f>
        <v>36</v>
      </c>
      <c r="D35" s="4">
        <f>S26+S18+S10+S4</f>
        <v>14</v>
      </c>
      <c r="E35" s="12">
        <f t="shared" ref="E35:E41" si="0">C35/(C35+D35)</f>
        <v>0.72</v>
      </c>
    </row>
    <row r="36" spans="1:5" ht="20.100000000000001" customHeight="1" x14ac:dyDescent="0.25">
      <c r="A36" s="10" t="s">
        <v>16</v>
      </c>
      <c r="B36" s="6"/>
      <c r="C36" s="4">
        <f>R20+R11+R12+R5+R16+R17+R21+R25+R27</f>
        <v>34</v>
      </c>
      <c r="D36" s="4">
        <f>S20+S11+S12+S5+S16+S17+S21+S25+S27</f>
        <v>23</v>
      </c>
      <c r="E36" s="12">
        <f t="shared" si="0"/>
        <v>0.59649122807017541</v>
      </c>
    </row>
    <row r="37" spans="1:5" ht="20.100000000000001" customHeight="1" x14ac:dyDescent="0.25">
      <c r="A37" s="10" t="s">
        <v>17</v>
      </c>
      <c r="B37" s="6"/>
      <c r="C37" s="4">
        <f>R22+R13+R6</f>
        <v>10</v>
      </c>
      <c r="D37" s="4">
        <f>S22+S13+S6</f>
        <v>3</v>
      </c>
      <c r="E37" s="12">
        <f t="shared" si="0"/>
        <v>0.76923076923076927</v>
      </c>
    </row>
    <row r="38" spans="1:5" ht="20.100000000000001" customHeight="1" x14ac:dyDescent="0.25">
      <c r="A38" s="10" t="s">
        <v>18</v>
      </c>
      <c r="B38" s="6"/>
      <c r="C38" s="4">
        <f>R23+R14+R7</f>
        <v>16</v>
      </c>
      <c r="D38" s="4">
        <f>S23+S14+S7</f>
        <v>3</v>
      </c>
      <c r="E38" s="12">
        <f t="shared" si="0"/>
        <v>0.84210526315789469</v>
      </c>
    </row>
    <row r="39" spans="1:5" ht="20.100000000000001" customHeight="1" x14ac:dyDescent="0.25">
      <c r="A39" s="10" t="s">
        <v>19</v>
      </c>
      <c r="B39" s="6"/>
      <c r="C39" s="4">
        <f>R8+R15+R24</f>
        <v>5</v>
      </c>
      <c r="D39" s="4">
        <f>S8+S15+S24</f>
        <v>1</v>
      </c>
      <c r="E39" s="12">
        <f t="shared" si="0"/>
        <v>0.83333333333333337</v>
      </c>
    </row>
    <row r="40" spans="1:5" ht="20.100000000000001" customHeight="1" x14ac:dyDescent="0.25">
      <c r="A40" s="10" t="s">
        <v>20</v>
      </c>
      <c r="C40" s="1">
        <f>R29+R19+R9</f>
        <v>4</v>
      </c>
      <c r="D40" s="1">
        <f>S29+S19+S9</f>
        <v>0</v>
      </c>
      <c r="E40" s="12">
        <f t="shared" si="0"/>
        <v>1</v>
      </c>
    </row>
    <row r="41" spans="1:5" ht="20.100000000000001" customHeight="1" thickBot="1" x14ac:dyDescent="0.3">
      <c r="A41" s="19" t="s">
        <v>27</v>
      </c>
      <c r="B41" s="20"/>
      <c r="C41" s="21">
        <f>SUM(C35:C40)</f>
        <v>105</v>
      </c>
      <c r="D41" s="21">
        <f>SUM(D35:D40)</f>
        <v>44</v>
      </c>
      <c r="E41" s="22">
        <f t="shared" si="0"/>
        <v>0.70469798657718119</v>
      </c>
    </row>
    <row r="42" spans="1:5" ht="20.100000000000001" customHeight="1" thickTop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3"/>
    <row r="55" spans="1:1" x14ac:dyDescent="0.3">
      <c r="A55" t="s">
        <v>14</v>
      </c>
    </row>
    <row r="56" spans="1:1" x14ac:dyDescent="0.3">
      <c r="A56" t="s">
        <v>15</v>
      </c>
    </row>
    <row r="57" spans="1:1" x14ac:dyDescent="0.3">
      <c r="A57" t="s">
        <v>16</v>
      </c>
    </row>
    <row r="58" spans="1:1" x14ac:dyDescent="0.3">
      <c r="A58" t="s">
        <v>17</v>
      </c>
    </row>
    <row r="59" spans="1:1" x14ac:dyDescent="0.3">
      <c r="A59" t="s">
        <v>18</v>
      </c>
    </row>
    <row r="60" spans="1:1" x14ac:dyDescent="0.3">
      <c r="A60" t="s">
        <v>19</v>
      </c>
    </row>
    <row r="61" spans="1:1" x14ac:dyDescent="0.3">
      <c r="A61" t="s">
        <v>20</v>
      </c>
    </row>
  </sheetData>
  <dataValidations count="1">
    <dataValidation type="list" allowBlank="1" showInputMessage="1" showErrorMessage="1" sqref="A35:A40 A4:A30">
      <formula1>$A$56:$A$61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13" zoomScale="80" zoomScaleNormal="80" workbookViewId="0">
      <selection activeCell="J48" sqref="J48"/>
    </sheetView>
  </sheetViews>
  <sheetFormatPr defaultRowHeight="14.4" x14ac:dyDescent="0.3"/>
  <cols>
    <col min="1" max="1" width="33.109375" customWidth="1"/>
    <col min="2" max="2" width="18.6640625" bestFit="1" customWidth="1"/>
    <col min="3" max="3" width="11.44140625" customWidth="1"/>
    <col min="4" max="4" width="10.5546875" customWidth="1"/>
    <col min="5" max="5" width="11" customWidth="1"/>
    <col min="6" max="6" width="10.88671875" customWidth="1"/>
    <col min="7" max="7" width="13.33203125" customWidth="1"/>
    <col min="8" max="8" width="13.44140625" customWidth="1"/>
    <col min="9" max="9" width="10.88671875" bestFit="1" customWidth="1"/>
    <col min="10" max="11" width="10.5546875" customWidth="1"/>
    <col min="13" max="13" width="10.33203125" customWidth="1"/>
    <col min="14" max="14" width="11.44140625" customWidth="1"/>
    <col min="16" max="16" width="6" style="2" customWidth="1"/>
    <col min="17" max="17" width="6.33203125" style="2" customWidth="1"/>
  </cols>
  <sheetData>
    <row r="1" spans="1:17" ht="15.75" x14ac:dyDescent="0.25">
      <c r="A1" s="3" t="s">
        <v>13</v>
      </c>
    </row>
    <row r="3" spans="1:17" ht="39.75" customHeight="1" x14ac:dyDescent="0.25">
      <c r="A3" s="30" t="s">
        <v>0</v>
      </c>
      <c r="B3" s="31" t="s">
        <v>1</v>
      </c>
      <c r="C3" s="32" t="s">
        <v>2</v>
      </c>
      <c r="D3" s="32" t="s">
        <v>9</v>
      </c>
      <c r="E3" s="32" t="s">
        <v>6</v>
      </c>
      <c r="F3" s="32" t="s">
        <v>4</v>
      </c>
      <c r="G3" s="32" t="s">
        <v>8</v>
      </c>
      <c r="H3" s="32" t="s">
        <v>7</v>
      </c>
      <c r="I3" s="32" t="s">
        <v>32</v>
      </c>
      <c r="J3" s="32" t="s">
        <v>3</v>
      </c>
      <c r="K3" s="32" t="s">
        <v>10</v>
      </c>
      <c r="L3" s="32" t="s">
        <v>11</v>
      </c>
      <c r="M3" s="32" t="s">
        <v>31</v>
      </c>
      <c r="N3" s="32" t="s">
        <v>30</v>
      </c>
      <c r="O3" s="33" t="s">
        <v>33</v>
      </c>
      <c r="P3" s="33" t="s">
        <v>35</v>
      </c>
      <c r="Q3" s="33" t="s">
        <v>36</v>
      </c>
    </row>
    <row r="4" spans="1:17" s="1" customFormat="1" ht="24.9" customHeight="1" x14ac:dyDescent="0.25">
      <c r="A4" s="10" t="s">
        <v>15</v>
      </c>
      <c r="B4" s="7">
        <v>41890</v>
      </c>
      <c r="C4" s="4" t="s">
        <v>35</v>
      </c>
      <c r="D4" s="4" t="s">
        <v>35</v>
      </c>
      <c r="E4" s="4" t="s">
        <v>35</v>
      </c>
      <c r="F4" s="4" t="s">
        <v>35</v>
      </c>
      <c r="G4" s="4" t="s">
        <v>36</v>
      </c>
      <c r="H4" s="26" t="s">
        <v>35</v>
      </c>
      <c r="I4" s="25"/>
      <c r="J4" s="4" t="s">
        <v>35</v>
      </c>
      <c r="K4" s="4" t="s">
        <v>35</v>
      </c>
      <c r="L4" s="4" t="s">
        <v>35</v>
      </c>
      <c r="M4" s="4" t="s">
        <v>35</v>
      </c>
      <c r="N4" s="4" t="s">
        <v>35</v>
      </c>
      <c r="O4" s="25"/>
      <c r="P4" s="4">
        <f>COUNTIF(C4:N4, "Yes")</f>
        <v>10</v>
      </c>
      <c r="Q4" s="4">
        <f>COUNTIF(C4:N4, "No")</f>
        <v>1</v>
      </c>
    </row>
    <row r="5" spans="1:17" s="1" customFormat="1" ht="24.9" customHeight="1" x14ac:dyDescent="0.25">
      <c r="A5" s="10" t="s">
        <v>16</v>
      </c>
      <c r="B5" s="7">
        <v>41918</v>
      </c>
      <c r="C5" s="26" t="s">
        <v>35</v>
      </c>
      <c r="D5" s="4"/>
      <c r="E5" s="4" t="s">
        <v>35</v>
      </c>
      <c r="F5" s="4" t="s">
        <v>35</v>
      </c>
      <c r="G5" s="4"/>
      <c r="H5" s="26" t="s">
        <v>35</v>
      </c>
      <c r="I5" s="25"/>
      <c r="J5" s="4" t="s">
        <v>35</v>
      </c>
      <c r="K5" s="26"/>
      <c r="L5" s="26" t="s">
        <v>35</v>
      </c>
      <c r="M5" s="26"/>
      <c r="N5" s="26"/>
      <c r="O5" s="25"/>
      <c r="P5" s="4">
        <f t="shared" ref="P5:P17" si="0">COUNTIF(C5:N5, "Yes")</f>
        <v>6</v>
      </c>
      <c r="Q5" s="4">
        <f t="shared" ref="Q5:Q17" si="1">COUNTIF(C5:N5, "No")</f>
        <v>0</v>
      </c>
    </row>
    <row r="6" spans="1:17" s="1" customFormat="1" ht="24.9" customHeight="1" x14ac:dyDescent="0.25">
      <c r="A6" s="10" t="s">
        <v>16</v>
      </c>
      <c r="B6" s="7">
        <v>41927</v>
      </c>
      <c r="C6" s="26" t="s">
        <v>35</v>
      </c>
      <c r="D6" s="4"/>
      <c r="E6" s="4" t="s">
        <v>35</v>
      </c>
      <c r="F6" s="4"/>
      <c r="G6" s="4"/>
      <c r="H6" s="26"/>
      <c r="I6" s="25"/>
      <c r="J6" s="4"/>
      <c r="K6" s="26"/>
      <c r="L6" s="26" t="s">
        <v>35</v>
      </c>
      <c r="M6" s="26"/>
      <c r="N6" s="26"/>
      <c r="O6" s="25"/>
      <c r="P6" s="4">
        <f t="shared" si="0"/>
        <v>3</v>
      </c>
      <c r="Q6" s="4">
        <f t="shared" si="1"/>
        <v>0</v>
      </c>
    </row>
    <row r="7" spans="1:17" s="1" customFormat="1" ht="24.9" customHeight="1" x14ac:dyDescent="0.25">
      <c r="A7" s="10" t="s">
        <v>17</v>
      </c>
      <c r="B7" s="7">
        <v>41897</v>
      </c>
      <c r="C7" s="26"/>
      <c r="D7" s="4"/>
      <c r="E7" s="4" t="s">
        <v>35</v>
      </c>
      <c r="F7" s="4"/>
      <c r="G7" s="4"/>
      <c r="H7" s="26" t="s">
        <v>35</v>
      </c>
      <c r="I7" s="25"/>
      <c r="J7" s="4" t="s">
        <v>36</v>
      </c>
      <c r="K7" s="26" t="s">
        <v>35</v>
      </c>
      <c r="L7" s="26" t="s">
        <v>35</v>
      </c>
      <c r="M7" s="26" t="s">
        <v>35</v>
      </c>
      <c r="N7" s="26"/>
      <c r="O7" s="25"/>
      <c r="P7" s="4">
        <f t="shared" si="0"/>
        <v>5</v>
      </c>
      <c r="Q7" s="4">
        <f t="shared" si="1"/>
        <v>1</v>
      </c>
    </row>
    <row r="8" spans="1:17" s="1" customFormat="1" ht="24.9" customHeight="1" x14ac:dyDescent="0.25">
      <c r="A8" s="10" t="s">
        <v>18</v>
      </c>
      <c r="B8" s="7">
        <v>41953</v>
      </c>
      <c r="C8" s="26"/>
      <c r="D8" s="4" t="s">
        <v>35</v>
      </c>
      <c r="E8" s="4" t="s">
        <v>35</v>
      </c>
      <c r="F8" s="4"/>
      <c r="G8" s="4" t="s">
        <v>36</v>
      </c>
      <c r="H8" s="26"/>
      <c r="I8" s="25"/>
      <c r="J8" s="4"/>
      <c r="K8" s="26"/>
      <c r="L8" s="26"/>
      <c r="M8" s="26" t="s">
        <v>35</v>
      </c>
      <c r="N8" s="26" t="s">
        <v>35</v>
      </c>
      <c r="O8" s="25"/>
      <c r="P8" s="4">
        <f t="shared" si="0"/>
        <v>4</v>
      </c>
      <c r="Q8" s="4">
        <f t="shared" si="1"/>
        <v>1</v>
      </c>
    </row>
    <row r="9" spans="1:17" s="1" customFormat="1" ht="24.9" customHeight="1" x14ac:dyDescent="0.25">
      <c r="A9" s="10" t="s">
        <v>19</v>
      </c>
      <c r="B9" s="7">
        <v>41983</v>
      </c>
      <c r="C9" s="26" t="s">
        <v>35</v>
      </c>
      <c r="D9" s="4" t="s">
        <v>35</v>
      </c>
      <c r="E9" s="4"/>
      <c r="F9" s="4"/>
      <c r="G9" s="4" t="s">
        <v>35</v>
      </c>
      <c r="H9" s="26"/>
      <c r="I9" s="25"/>
      <c r="J9" s="4"/>
      <c r="K9" s="26" t="s">
        <v>36</v>
      </c>
      <c r="L9" s="26"/>
      <c r="M9" s="26"/>
      <c r="N9" s="26"/>
      <c r="O9" s="25"/>
      <c r="P9" s="4">
        <f t="shared" si="0"/>
        <v>3</v>
      </c>
      <c r="Q9" s="4">
        <f t="shared" si="1"/>
        <v>1</v>
      </c>
    </row>
    <row r="10" spans="1:17" s="1" customFormat="1" ht="24.9" customHeight="1" x14ac:dyDescent="0.25">
      <c r="A10" s="10" t="s">
        <v>16</v>
      </c>
      <c r="B10" s="7">
        <v>41968</v>
      </c>
      <c r="C10" s="26" t="s">
        <v>35</v>
      </c>
      <c r="D10" s="4"/>
      <c r="E10" s="4" t="s">
        <v>35</v>
      </c>
      <c r="F10" s="4" t="s">
        <v>35</v>
      </c>
      <c r="G10" s="4"/>
      <c r="H10" s="26" t="s">
        <v>35</v>
      </c>
      <c r="I10" s="25"/>
      <c r="J10" s="4" t="s">
        <v>36</v>
      </c>
      <c r="K10" s="26"/>
      <c r="L10" s="26" t="s">
        <v>35</v>
      </c>
      <c r="M10" s="26"/>
      <c r="N10" s="26"/>
      <c r="O10" s="25"/>
      <c r="P10" s="4">
        <f t="shared" si="0"/>
        <v>5</v>
      </c>
      <c r="Q10" s="4">
        <f t="shared" si="1"/>
        <v>1</v>
      </c>
    </row>
    <row r="11" spans="1:17" s="1" customFormat="1" ht="24.9" customHeight="1" x14ac:dyDescent="0.25">
      <c r="A11" s="10" t="s">
        <v>15</v>
      </c>
      <c r="B11" s="7">
        <v>41974</v>
      </c>
      <c r="C11" s="26" t="s">
        <v>35</v>
      </c>
      <c r="D11" s="4" t="s">
        <v>35</v>
      </c>
      <c r="E11" s="4" t="s">
        <v>35</v>
      </c>
      <c r="F11" s="4" t="s">
        <v>35</v>
      </c>
      <c r="G11" s="4" t="s">
        <v>35</v>
      </c>
      <c r="H11" s="26" t="s">
        <v>35</v>
      </c>
      <c r="I11" s="25"/>
      <c r="J11" s="4" t="s">
        <v>35</v>
      </c>
      <c r="K11" s="26" t="s">
        <v>35</v>
      </c>
      <c r="L11" s="26" t="s">
        <v>35</v>
      </c>
      <c r="M11" s="26" t="s">
        <v>35</v>
      </c>
      <c r="N11" s="26" t="s">
        <v>35</v>
      </c>
      <c r="O11" s="25"/>
      <c r="P11" s="4">
        <f t="shared" si="0"/>
        <v>11</v>
      </c>
      <c r="Q11" s="4">
        <f t="shared" si="1"/>
        <v>0</v>
      </c>
    </row>
    <row r="12" spans="1:17" s="1" customFormat="1" ht="24.9" customHeight="1" x14ac:dyDescent="0.25">
      <c r="A12" s="10" t="s">
        <v>16</v>
      </c>
      <c r="B12" s="7">
        <v>42037</v>
      </c>
      <c r="C12" s="26" t="s">
        <v>35</v>
      </c>
      <c r="D12" s="4"/>
      <c r="E12" s="4" t="s">
        <v>35</v>
      </c>
      <c r="F12" s="4" t="s">
        <v>35</v>
      </c>
      <c r="G12" s="4"/>
      <c r="H12" s="26" t="s">
        <v>35</v>
      </c>
      <c r="I12" s="25"/>
      <c r="J12" s="4" t="s">
        <v>35</v>
      </c>
      <c r="K12" s="26"/>
      <c r="L12" s="26" t="s">
        <v>36</v>
      </c>
      <c r="M12" s="26"/>
      <c r="N12" s="26"/>
      <c r="O12" s="25"/>
      <c r="P12" s="4">
        <f t="shared" si="0"/>
        <v>5</v>
      </c>
      <c r="Q12" s="4">
        <f t="shared" si="1"/>
        <v>1</v>
      </c>
    </row>
    <row r="13" spans="1:17" s="1" customFormat="1" ht="24.9" customHeight="1" x14ac:dyDescent="0.25">
      <c r="A13" s="10" t="s">
        <v>17</v>
      </c>
      <c r="B13" s="7" t="s">
        <v>34</v>
      </c>
      <c r="C13" s="4"/>
      <c r="D13" s="4"/>
      <c r="E13" s="4" t="s">
        <v>35</v>
      </c>
      <c r="F13" s="4"/>
      <c r="G13" s="4"/>
      <c r="H13" s="26" t="s">
        <v>35</v>
      </c>
      <c r="I13" s="25"/>
      <c r="J13" s="4" t="s">
        <v>36</v>
      </c>
      <c r="K13" s="26" t="s">
        <v>35</v>
      </c>
      <c r="L13" s="26" t="s">
        <v>36</v>
      </c>
      <c r="M13" s="26" t="s">
        <v>35</v>
      </c>
      <c r="N13" s="26"/>
      <c r="O13" s="25"/>
      <c r="P13" s="4">
        <f t="shared" si="0"/>
        <v>4</v>
      </c>
      <c r="Q13" s="4">
        <f t="shared" si="1"/>
        <v>2</v>
      </c>
    </row>
    <row r="14" spans="1:17" s="1" customFormat="1" ht="24.9" customHeight="1" x14ac:dyDescent="0.25">
      <c r="A14" s="10" t="s">
        <v>18</v>
      </c>
      <c r="B14" s="7">
        <v>42047</v>
      </c>
      <c r="C14" s="4"/>
      <c r="D14" s="4" t="s">
        <v>35</v>
      </c>
      <c r="E14" s="4" t="s">
        <v>35</v>
      </c>
      <c r="F14" s="4"/>
      <c r="G14" s="4" t="s">
        <v>35</v>
      </c>
      <c r="H14" s="26"/>
      <c r="I14" s="26" t="s">
        <v>35</v>
      </c>
      <c r="J14" s="4"/>
      <c r="K14" s="26"/>
      <c r="L14" s="26"/>
      <c r="M14" s="26" t="s">
        <v>35</v>
      </c>
      <c r="N14" s="26" t="s">
        <v>36</v>
      </c>
      <c r="O14" s="25"/>
      <c r="P14" s="4">
        <f t="shared" si="0"/>
        <v>5</v>
      </c>
      <c r="Q14" s="4">
        <f t="shared" si="1"/>
        <v>1</v>
      </c>
    </row>
    <row r="15" spans="1:17" s="1" customFormat="1" ht="24.9" customHeight="1" x14ac:dyDescent="0.25">
      <c r="A15" s="10" t="s">
        <v>19</v>
      </c>
      <c r="B15" s="7">
        <v>42058</v>
      </c>
      <c r="C15" s="4" t="s">
        <v>35</v>
      </c>
      <c r="D15" s="4" t="s">
        <v>35</v>
      </c>
      <c r="E15" s="4"/>
      <c r="F15" s="4"/>
      <c r="G15" s="4" t="s">
        <v>35</v>
      </c>
      <c r="H15" s="26"/>
      <c r="I15" s="26"/>
      <c r="J15" s="4"/>
      <c r="K15" s="26" t="s">
        <v>35</v>
      </c>
      <c r="L15" s="26"/>
      <c r="M15" s="26"/>
      <c r="N15" s="26"/>
      <c r="O15" s="25"/>
      <c r="P15" s="4">
        <f t="shared" si="0"/>
        <v>4</v>
      </c>
      <c r="Q15" s="4">
        <f t="shared" si="1"/>
        <v>0</v>
      </c>
    </row>
    <row r="16" spans="1:17" s="1" customFormat="1" ht="24.9" customHeight="1" x14ac:dyDescent="0.25">
      <c r="A16" s="10" t="s">
        <v>16</v>
      </c>
      <c r="B16" s="7">
        <v>42059</v>
      </c>
      <c r="C16" s="4" t="s">
        <v>35</v>
      </c>
      <c r="D16" s="4"/>
      <c r="E16" s="4" t="s">
        <v>35</v>
      </c>
      <c r="F16" s="4"/>
      <c r="G16" s="4"/>
      <c r="H16" s="26" t="s">
        <v>36</v>
      </c>
      <c r="I16" s="26"/>
      <c r="J16" s="25"/>
      <c r="K16" s="26"/>
      <c r="L16" s="26" t="s">
        <v>35</v>
      </c>
      <c r="M16" s="26"/>
      <c r="N16" s="26"/>
      <c r="O16" s="25"/>
      <c r="P16" s="4">
        <f t="shared" si="0"/>
        <v>3</v>
      </c>
      <c r="Q16" s="4">
        <f t="shared" si="1"/>
        <v>1</v>
      </c>
    </row>
    <row r="17" spans="1:17" s="1" customFormat="1" ht="24.9" customHeight="1" x14ac:dyDescent="0.25">
      <c r="A17" s="10" t="s">
        <v>15</v>
      </c>
      <c r="B17" s="7">
        <v>42065</v>
      </c>
      <c r="C17" s="4" t="s">
        <v>35</v>
      </c>
      <c r="D17" s="4" t="s">
        <v>35</v>
      </c>
      <c r="E17" s="4" t="s">
        <v>35</v>
      </c>
      <c r="F17" s="4" t="s">
        <v>35</v>
      </c>
      <c r="G17" s="4" t="s">
        <v>35</v>
      </c>
      <c r="H17" s="26" t="s">
        <v>35</v>
      </c>
      <c r="I17" s="26" t="s">
        <v>35</v>
      </c>
      <c r="J17" s="25"/>
      <c r="K17" s="26" t="s">
        <v>35</v>
      </c>
      <c r="L17" s="26" t="s">
        <v>35</v>
      </c>
      <c r="M17" s="26" t="s">
        <v>35</v>
      </c>
      <c r="N17" s="26" t="s">
        <v>36</v>
      </c>
      <c r="O17" s="25"/>
      <c r="P17" s="4">
        <f t="shared" si="0"/>
        <v>10</v>
      </c>
      <c r="Q17" s="4">
        <f t="shared" si="1"/>
        <v>1</v>
      </c>
    </row>
    <row r="18" spans="1:17" s="1" customFormat="1" ht="24.9" customHeight="1" x14ac:dyDescent="0.25">
      <c r="A18" s="10" t="s">
        <v>20</v>
      </c>
      <c r="B18" s="7"/>
      <c r="C18" s="4"/>
      <c r="D18" s="4"/>
      <c r="E18" s="4"/>
      <c r="F18" s="4"/>
      <c r="G18" s="4"/>
      <c r="H18" s="4"/>
      <c r="I18" s="4"/>
      <c r="J18" s="25"/>
      <c r="K18" s="26"/>
      <c r="L18" s="26"/>
      <c r="M18" s="26"/>
      <c r="N18" s="26"/>
      <c r="O18" s="25"/>
      <c r="P18" s="4"/>
      <c r="Q18" s="4"/>
    </row>
    <row r="19" spans="1:17" s="1" customFormat="1" ht="24.9" customHeight="1" x14ac:dyDescent="0.25">
      <c r="A19" s="10" t="s">
        <v>16</v>
      </c>
      <c r="B19" s="7">
        <v>42072</v>
      </c>
      <c r="C19" s="4" t="s">
        <v>35</v>
      </c>
      <c r="D19" s="4"/>
      <c r="E19" s="4" t="s">
        <v>35</v>
      </c>
      <c r="F19" s="4" t="s">
        <v>35</v>
      </c>
      <c r="G19" s="4"/>
      <c r="H19" s="4" t="s">
        <v>35</v>
      </c>
      <c r="I19" s="4"/>
      <c r="J19" s="25"/>
      <c r="K19" s="26"/>
      <c r="L19" s="26" t="s">
        <v>36</v>
      </c>
      <c r="M19" s="26"/>
      <c r="N19" s="26"/>
      <c r="O19" s="25"/>
      <c r="P19" s="4">
        <f t="shared" ref="P19:P26" si="2">COUNTIF(C19:N19, "Yes")</f>
        <v>4</v>
      </c>
      <c r="Q19" s="4">
        <f t="shared" ref="Q19:Q26" si="3">COUNTIF(C19:N19, "No")</f>
        <v>1</v>
      </c>
    </row>
    <row r="20" spans="1:17" s="1" customFormat="1" ht="24.9" customHeight="1" x14ac:dyDescent="0.25">
      <c r="A20" s="10" t="s">
        <v>16</v>
      </c>
      <c r="B20" s="7">
        <v>42086</v>
      </c>
      <c r="C20" s="4" t="s">
        <v>35</v>
      </c>
      <c r="D20" s="4"/>
      <c r="E20" s="4" t="s">
        <v>35</v>
      </c>
      <c r="F20" s="4" t="s">
        <v>35</v>
      </c>
      <c r="G20" s="4"/>
      <c r="H20" s="4" t="s">
        <v>35</v>
      </c>
      <c r="I20" s="4"/>
      <c r="J20" s="25"/>
      <c r="K20" s="26"/>
      <c r="L20" s="26" t="s">
        <v>35</v>
      </c>
      <c r="M20" s="26"/>
      <c r="N20" s="26"/>
      <c r="O20" s="25"/>
      <c r="P20" s="4">
        <f t="shared" si="2"/>
        <v>5</v>
      </c>
      <c r="Q20" s="4">
        <f t="shared" si="3"/>
        <v>0</v>
      </c>
    </row>
    <row r="21" spans="1:17" s="1" customFormat="1" ht="24.9" customHeight="1" x14ac:dyDescent="0.25">
      <c r="A21" s="10" t="s">
        <v>17</v>
      </c>
      <c r="B21" s="7">
        <v>42114</v>
      </c>
      <c r="C21" s="4"/>
      <c r="D21" s="4"/>
      <c r="E21" s="4" t="s">
        <v>35</v>
      </c>
      <c r="F21" s="4"/>
      <c r="G21" s="4"/>
      <c r="H21" s="4" t="s">
        <v>35</v>
      </c>
      <c r="I21" s="4"/>
      <c r="J21" s="25"/>
      <c r="K21" s="4" t="s">
        <v>35</v>
      </c>
      <c r="L21" s="4" t="s">
        <v>35</v>
      </c>
      <c r="M21" s="4" t="s">
        <v>35</v>
      </c>
      <c r="N21" s="4"/>
      <c r="O21" s="25"/>
      <c r="P21" s="4">
        <f t="shared" si="2"/>
        <v>5</v>
      </c>
      <c r="Q21" s="4">
        <f t="shared" si="3"/>
        <v>0</v>
      </c>
    </row>
    <row r="22" spans="1:17" s="1" customFormat="1" ht="24.9" customHeight="1" x14ac:dyDescent="0.25">
      <c r="A22" s="10" t="s">
        <v>18</v>
      </c>
      <c r="B22" s="7">
        <v>42135</v>
      </c>
      <c r="C22" s="4"/>
      <c r="D22" s="4" t="s">
        <v>36</v>
      </c>
      <c r="E22" s="4" t="s">
        <v>35</v>
      </c>
      <c r="F22" s="4"/>
      <c r="G22" s="4" t="s">
        <v>35</v>
      </c>
      <c r="H22" s="4"/>
      <c r="I22" s="4" t="s">
        <v>35</v>
      </c>
      <c r="J22" s="25"/>
      <c r="K22" s="4"/>
      <c r="L22" s="4"/>
      <c r="M22" s="4" t="s">
        <v>35</v>
      </c>
      <c r="N22" s="4" t="s">
        <v>36</v>
      </c>
      <c r="O22" s="25"/>
      <c r="P22" s="4">
        <f t="shared" si="2"/>
        <v>4</v>
      </c>
      <c r="Q22" s="4">
        <f t="shared" si="3"/>
        <v>2</v>
      </c>
    </row>
    <row r="23" spans="1:17" s="1" customFormat="1" ht="24.9" customHeight="1" x14ac:dyDescent="0.25">
      <c r="A23" s="10" t="s">
        <v>16</v>
      </c>
      <c r="B23" s="7">
        <v>42142</v>
      </c>
      <c r="C23" s="4" t="s">
        <v>35</v>
      </c>
      <c r="D23" s="4"/>
      <c r="E23" s="4" t="s">
        <v>35</v>
      </c>
      <c r="F23" s="4" t="s">
        <v>35</v>
      </c>
      <c r="G23" s="4"/>
      <c r="H23" s="4" t="s">
        <v>35</v>
      </c>
      <c r="I23" s="4"/>
      <c r="J23" s="25"/>
      <c r="K23" s="4"/>
      <c r="L23" s="4" t="s">
        <v>35</v>
      </c>
      <c r="M23" s="4"/>
      <c r="N23" s="4"/>
      <c r="O23" s="25"/>
      <c r="P23" s="4">
        <f t="shared" si="2"/>
        <v>5</v>
      </c>
      <c r="Q23" s="4">
        <f t="shared" si="3"/>
        <v>0</v>
      </c>
    </row>
    <row r="24" spans="1:17" s="1" customFormat="1" ht="24.9" customHeight="1" x14ac:dyDescent="0.25">
      <c r="A24" s="10" t="s">
        <v>15</v>
      </c>
      <c r="B24" s="7">
        <v>407398</v>
      </c>
      <c r="C24" s="4" t="s">
        <v>35</v>
      </c>
      <c r="D24" s="4" t="s">
        <v>36</v>
      </c>
      <c r="E24" s="4" t="s">
        <v>35</v>
      </c>
      <c r="F24" s="4" t="s">
        <v>35</v>
      </c>
      <c r="G24" s="4" t="s">
        <v>35</v>
      </c>
      <c r="H24" s="4" t="s">
        <v>35</v>
      </c>
      <c r="I24" s="4" t="s">
        <v>35</v>
      </c>
      <c r="J24" s="25"/>
      <c r="K24" s="4" t="s">
        <v>36</v>
      </c>
      <c r="L24" s="4" t="s">
        <v>36</v>
      </c>
      <c r="M24" s="4" t="s">
        <v>35</v>
      </c>
      <c r="N24" s="4" t="s">
        <v>35</v>
      </c>
      <c r="O24" s="25"/>
      <c r="P24" s="4">
        <f t="shared" si="2"/>
        <v>8</v>
      </c>
      <c r="Q24" s="4">
        <f t="shared" si="3"/>
        <v>3</v>
      </c>
    </row>
    <row r="25" spans="1:17" s="1" customFormat="1" ht="24.9" customHeight="1" x14ac:dyDescent="0.25">
      <c r="A25" s="10" t="s">
        <v>19</v>
      </c>
      <c r="B25" s="7">
        <v>42191</v>
      </c>
      <c r="C25" s="4" t="s">
        <v>35</v>
      </c>
      <c r="D25" s="4" t="s">
        <v>36</v>
      </c>
      <c r="E25" s="4"/>
      <c r="F25" s="4"/>
      <c r="G25" s="4" t="s">
        <v>35</v>
      </c>
      <c r="H25" s="4"/>
      <c r="I25" s="4"/>
      <c r="J25" s="25"/>
      <c r="K25" s="4" t="s">
        <v>35</v>
      </c>
      <c r="L25" s="4"/>
      <c r="M25" s="4"/>
      <c r="N25" s="4"/>
      <c r="O25" s="25"/>
      <c r="P25" s="4">
        <f t="shared" si="2"/>
        <v>3</v>
      </c>
      <c r="Q25" s="4">
        <f t="shared" si="3"/>
        <v>1</v>
      </c>
    </row>
    <row r="26" spans="1:17" s="1" customFormat="1" ht="24.9" customHeight="1" x14ac:dyDescent="0.25">
      <c r="A26" s="10" t="s">
        <v>15</v>
      </c>
      <c r="B26" s="7">
        <v>42171</v>
      </c>
      <c r="C26" s="4" t="s">
        <v>35</v>
      </c>
      <c r="D26" s="4" t="s">
        <v>35</v>
      </c>
      <c r="E26" s="4" t="s">
        <v>35</v>
      </c>
      <c r="F26" s="4" t="s">
        <v>35</v>
      </c>
      <c r="G26" s="4" t="s">
        <v>36</v>
      </c>
      <c r="H26" s="4" t="s">
        <v>36</v>
      </c>
      <c r="I26" s="4" t="s">
        <v>36</v>
      </c>
      <c r="J26" s="25"/>
      <c r="K26" s="4" t="s">
        <v>36</v>
      </c>
      <c r="L26" s="4" t="s">
        <v>36</v>
      </c>
      <c r="M26" s="4" t="s">
        <v>35</v>
      </c>
      <c r="N26" s="4" t="s">
        <v>35</v>
      </c>
      <c r="O26" s="25"/>
      <c r="P26" s="4">
        <f t="shared" si="2"/>
        <v>6</v>
      </c>
      <c r="Q26" s="4">
        <f t="shared" si="3"/>
        <v>5</v>
      </c>
    </row>
    <row r="27" spans="1:17" s="1" customFormat="1" ht="20.100000000000001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1" customFormat="1" ht="20.100000000000001" customHeight="1" x14ac:dyDescent="0.25">
      <c r="A28" s="14" t="s">
        <v>24</v>
      </c>
      <c r="B28" s="23"/>
      <c r="C28" s="16">
        <f t="shared" ref="C28:N28" si="4">COUNTIF(C4:C26,"Yes")</f>
        <v>16</v>
      </c>
      <c r="D28" s="16">
        <f t="shared" si="4"/>
        <v>8</v>
      </c>
      <c r="E28" s="16">
        <f t="shared" si="4"/>
        <v>19</v>
      </c>
      <c r="F28" s="16">
        <f t="shared" si="4"/>
        <v>11</v>
      </c>
      <c r="G28" s="16">
        <f t="shared" si="4"/>
        <v>8</v>
      </c>
      <c r="H28" s="16">
        <f t="shared" si="4"/>
        <v>13</v>
      </c>
      <c r="I28" s="16">
        <f t="shared" si="4"/>
        <v>4</v>
      </c>
      <c r="J28" s="16">
        <f t="shared" si="4"/>
        <v>4</v>
      </c>
      <c r="K28" s="16">
        <f t="shared" si="4"/>
        <v>8</v>
      </c>
      <c r="L28" s="16">
        <f t="shared" si="4"/>
        <v>11</v>
      </c>
      <c r="M28" s="16">
        <f t="shared" si="4"/>
        <v>11</v>
      </c>
      <c r="N28" s="16">
        <f t="shared" si="4"/>
        <v>5</v>
      </c>
      <c r="O28" s="16" t="s">
        <v>26</v>
      </c>
      <c r="P28" s="4" t="s">
        <v>26</v>
      </c>
      <c r="Q28" s="4" t="s">
        <v>26</v>
      </c>
    </row>
    <row r="29" spans="1:17" ht="20.100000000000001" customHeight="1" x14ac:dyDescent="0.25">
      <c r="A29" s="14" t="s">
        <v>25</v>
      </c>
      <c r="B29" s="15"/>
      <c r="C29" s="24">
        <f t="shared" ref="C29:N29" si="5">C28/COUNTA(C4:C26)</f>
        <v>1</v>
      </c>
      <c r="D29" s="24">
        <f t="shared" si="5"/>
        <v>0.72727272727272729</v>
      </c>
      <c r="E29" s="24">
        <f t="shared" si="5"/>
        <v>1</v>
      </c>
      <c r="F29" s="24">
        <f t="shared" si="5"/>
        <v>1</v>
      </c>
      <c r="G29" s="24">
        <f t="shared" si="5"/>
        <v>0.72727272727272729</v>
      </c>
      <c r="H29" s="24">
        <f t="shared" si="5"/>
        <v>0.8666666666666667</v>
      </c>
      <c r="I29" s="24">
        <f t="shared" si="5"/>
        <v>0.8</v>
      </c>
      <c r="J29" s="24">
        <f t="shared" si="5"/>
        <v>0.5714285714285714</v>
      </c>
      <c r="K29" s="24">
        <f t="shared" si="5"/>
        <v>0.72727272727272729</v>
      </c>
      <c r="L29" s="24">
        <f t="shared" si="5"/>
        <v>0.6875</v>
      </c>
      <c r="M29" s="24">
        <f t="shared" si="5"/>
        <v>1</v>
      </c>
      <c r="N29" s="24">
        <f t="shared" si="5"/>
        <v>0.625</v>
      </c>
      <c r="O29" s="24" t="s">
        <v>26</v>
      </c>
    </row>
    <row r="30" spans="1:17" ht="20.100000000000001" customHeight="1" x14ac:dyDescent="0.25"/>
    <row r="31" spans="1:17" ht="20.100000000000001" customHeight="1" x14ac:dyDescent="0.25">
      <c r="A31" s="13" t="s">
        <v>28</v>
      </c>
      <c r="B31" s="17"/>
      <c r="C31" s="28" t="s">
        <v>35</v>
      </c>
      <c r="D31" s="28" t="s">
        <v>36</v>
      </c>
      <c r="E31" s="29" t="s">
        <v>23</v>
      </c>
    </row>
    <row r="32" spans="1:17" ht="20.100000000000001" customHeight="1" x14ac:dyDescent="0.3">
      <c r="A32" s="10" t="s">
        <v>15</v>
      </c>
      <c r="B32" s="6"/>
      <c r="C32" s="4">
        <f>P24+P17+P11+P4</f>
        <v>39</v>
      </c>
      <c r="D32" s="4">
        <f>Q24+Q17+Q11+Q4</f>
        <v>5</v>
      </c>
      <c r="E32" s="12">
        <f t="shared" ref="E32:E38" si="6">C32/(C32+D32)</f>
        <v>0.88636363636363635</v>
      </c>
    </row>
    <row r="33" spans="1:5" ht="20.100000000000001" customHeight="1" x14ac:dyDescent="0.3">
      <c r="A33" s="10" t="s">
        <v>16</v>
      </c>
      <c r="B33" s="6"/>
      <c r="C33" s="4">
        <f>P19+P12+P5+P6+P16+P20+P23+P10</f>
        <v>36</v>
      </c>
      <c r="D33" s="4">
        <f>Q19+Q12+Q5+Q6+Q16+Q20+Q23+Q10</f>
        <v>4</v>
      </c>
      <c r="E33" s="12">
        <f t="shared" si="6"/>
        <v>0.9</v>
      </c>
    </row>
    <row r="34" spans="1:5" ht="20.100000000000001" customHeight="1" x14ac:dyDescent="0.3">
      <c r="A34" s="10" t="s">
        <v>17</v>
      </c>
      <c r="B34" s="6"/>
      <c r="C34" s="4">
        <f>P21+P13+P7</f>
        <v>14</v>
      </c>
      <c r="D34" s="4">
        <f>Q21+Q13+Q7</f>
        <v>3</v>
      </c>
      <c r="E34" s="12">
        <f t="shared" si="6"/>
        <v>0.82352941176470584</v>
      </c>
    </row>
    <row r="35" spans="1:5" ht="20.100000000000001" customHeight="1" x14ac:dyDescent="0.3">
      <c r="A35" s="10" t="s">
        <v>18</v>
      </c>
      <c r="B35" s="6"/>
      <c r="C35" s="4">
        <f>P22+P14+P8</f>
        <v>13</v>
      </c>
      <c r="D35" s="4">
        <f>Q22+Q14+Q8</f>
        <v>4</v>
      </c>
      <c r="E35" s="12">
        <f t="shared" si="6"/>
        <v>0.76470588235294112</v>
      </c>
    </row>
    <row r="36" spans="1:5" ht="20.100000000000001" customHeight="1" x14ac:dyDescent="0.3">
      <c r="A36" s="10" t="s">
        <v>19</v>
      </c>
      <c r="B36" s="6"/>
      <c r="C36" s="4">
        <f>P9+P15+P25</f>
        <v>10</v>
      </c>
      <c r="D36" s="4">
        <f>Q9+Q15+Q25</f>
        <v>2</v>
      </c>
      <c r="E36" s="12">
        <f t="shared" si="6"/>
        <v>0.83333333333333337</v>
      </c>
    </row>
    <row r="37" spans="1:5" ht="20.100000000000001" customHeight="1" x14ac:dyDescent="0.3">
      <c r="A37" s="10" t="s">
        <v>20</v>
      </c>
      <c r="C37" s="1">
        <f>P26+P18</f>
        <v>6</v>
      </c>
      <c r="D37" s="1">
        <f>Q26+Q18</f>
        <v>5</v>
      </c>
      <c r="E37" s="12">
        <f t="shared" si="6"/>
        <v>0.54545454545454541</v>
      </c>
    </row>
    <row r="38" spans="1:5" ht="20.100000000000001" customHeight="1" thickBot="1" x14ac:dyDescent="0.35">
      <c r="A38" s="19" t="s">
        <v>27</v>
      </c>
      <c r="B38" s="20"/>
      <c r="C38" s="21">
        <f>SUM(C32:C37)</f>
        <v>118</v>
      </c>
      <c r="D38" s="21">
        <f>SUM(D32:D37)</f>
        <v>23</v>
      </c>
      <c r="E38" s="22">
        <f t="shared" si="6"/>
        <v>0.83687943262411346</v>
      </c>
    </row>
    <row r="39" spans="1:5" ht="20.100000000000001" customHeight="1" thickTop="1" x14ac:dyDescent="0.3"/>
    <row r="40" spans="1:5" ht="20.100000000000001" customHeight="1" x14ac:dyDescent="0.3"/>
    <row r="41" spans="1:5" ht="20.100000000000001" customHeight="1" x14ac:dyDescent="0.3"/>
    <row r="42" spans="1:5" ht="20.100000000000001" customHeight="1" x14ac:dyDescent="0.3"/>
    <row r="52" spans="1:1" x14ac:dyDescent="0.3">
      <c r="A52" t="s">
        <v>14</v>
      </c>
    </row>
    <row r="53" spans="1:1" x14ac:dyDescent="0.3">
      <c r="A53" t="s">
        <v>15</v>
      </c>
    </row>
    <row r="54" spans="1:1" x14ac:dyDescent="0.3">
      <c r="A54" t="s">
        <v>16</v>
      </c>
    </row>
    <row r="55" spans="1:1" x14ac:dyDescent="0.3">
      <c r="A55" t="s">
        <v>17</v>
      </c>
    </row>
    <row r="56" spans="1:1" x14ac:dyDescent="0.3">
      <c r="A56" t="s">
        <v>18</v>
      </c>
    </row>
    <row r="57" spans="1:1" x14ac:dyDescent="0.3">
      <c r="A57" t="s">
        <v>19</v>
      </c>
    </row>
    <row r="58" spans="1:1" x14ac:dyDescent="0.3">
      <c r="A58" t="s">
        <v>20</v>
      </c>
    </row>
  </sheetData>
  <conditionalFormatting sqref="C4:O26">
    <cfRule type="cellIs" dxfId="3" priority="1" operator="equal">
      <formula>"""Yes"""</formula>
    </cfRule>
  </conditionalFormatting>
  <dataValidations count="1">
    <dataValidation type="list" allowBlank="1" showInputMessage="1" showErrorMessage="1" sqref="A32:A37 A4:A27">
      <formula1>$A$53:$A$58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="60" zoomScaleNormal="80" workbookViewId="0">
      <selection activeCell="A3" sqref="A3"/>
    </sheetView>
  </sheetViews>
  <sheetFormatPr defaultColWidth="9.109375" defaultRowHeight="15.6" x14ac:dyDescent="0.3"/>
  <cols>
    <col min="1" max="1" width="44.33203125" style="34" customWidth="1"/>
    <col min="2" max="2" width="20.109375" style="34" bestFit="1" customWidth="1"/>
    <col min="3" max="3" width="12.44140625" style="34" customWidth="1"/>
    <col min="4" max="4" width="10.5546875" style="34" customWidth="1"/>
    <col min="5" max="5" width="11" style="34" customWidth="1"/>
    <col min="6" max="6" width="10.88671875" style="34" customWidth="1"/>
    <col min="7" max="7" width="14.44140625" style="34" customWidth="1"/>
    <col min="8" max="8" width="13.44140625" style="34" customWidth="1"/>
    <col min="9" max="9" width="11.44140625" style="34" customWidth="1"/>
    <col min="10" max="10" width="10.5546875" style="34" customWidth="1"/>
    <col min="11" max="11" width="9.33203125" style="34" bestFit="1" customWidth="1"/>
    <col min="12" max="12" width="10.33203125" style="34" customWidth="1"/>
    <col min="13" max="13" width="11.44140625" style="34" customWidth="1"/>
    <col min="14" max="14" width="10.5546875" style="34" customWidth="1"/>
    <col min="15" max="15" width="11.44140625" style="34" customWidth="1"/>
    <col min="16" max="16" width="9.33203125" style="34" bestFit="1" customWidth="1"/>
    <col min="17" max="17" width="6" style="35" customWidth="1"/>
    <col min="18" max="18" width="6.33203125" style="35" customWidth="1"/>
    <col min="19" max="16384" width="9.109375" style="34"/>
  </cols>
  <sheetData>
    <row r="1" spans="1:18" ht="15.75" x14ac:dyDescent="0.25">
      <c r="A1" s="3" t="s">
        <v>13</v>
      </c>
    </row>
    <row r="3" spans="1:18" ht="56.25" customHeight="1" x14ac:dyDescent="0.25">
      <c r="A3" s="36" t="s">
        <v>0</v>
      </c>
      <c r="B3" s="37" t="s">
        <v>1</v>
      </c>
      <c r="C3" s="38" t="s">
        <v>2</v>
      </c>
      <c r="D3" s="38" t="s">
        <v>9</v>
      </c>
      <c r="E3" s="38" t="s">
        <v>6</v>
      </c>
      <c r="F3" s="38" t="s">
        <v>4</v>
      </c>
      <c r="G3" s="38" t="s">
        <v>8</v>
      </c>
      <c r="H3" s="38" t="s">
        <v>7</v>
      </c>
      <c r="I3" s="38" t="s">
        <v>32</v>
      </c>
      <c r="J3" s="38" t="s">
        <v>10</v>
      </c>
      <c r="K3" s="38" t="s">
        <v>11</v>
      </c>
      <c r="L3" s="38" t="s">
        <v>31</v>
      </c>
      <c r="M3" s="38" t="s">
        <v>30</v>
      </c>
      <c r="N3" s="38" t="s">
        <v>38</v>
      </c>
      <c r="O3" s="38" t="s">
        <v>33</v>
      </c>
      <c r="P3" s="38" t="s">
        <v>37</v>
      </c>
      <c r="Q3" s="37" t="s">
        <v>35</v>
      </c>
      <c r="R3" s="37" t="s">
        <v>36</v>
      </c>
    </row>
    <row r="4" spans="1:18" s="41" customFormat="1" ht="24.9" customHeight="1" x14ac:dyDescent="0.25">
      <c r="A4" s="39" t="s">
        <v>15</v>
      </c>
      <c r="B4" s="40">
        <v>42261</v>
      </c>
      <c r="C4" s="41" t="s">
        <v>35</v>
      </c>
      <c r="D4" s="41" t="s">
        <v>35</v>
      </c>
      <c r="E4" s="41" t="s">
        <v>35</v>
      </c>
      <c r="F4" s="41" t="s">
        <v>36</v>
      </c>
      <c r="G4" s="41" t="s">
        <v>35</v>
      </c>
      <c r="H4" s="42" t="s">
        <v>36</v>
      </c>
      <c r="I4" s="42" t="s">
        <v>35</v>
      </c>
      <c r="J4" s="42" t="s">
        <v>35</v>
      </c>
      <c r="K4" s="42" t="s">
        <v>35</v>
      </c>
      <c r="L4" s="42" t="s">
        <v>35</v>
      </c>
      <c r="M4" s="42" t="s">
        <v>35</v>
      </c>
      <c r="N4" s="43"/>
      <c r="O4" s="42"/>
      <c r="P4" s="42" t="s">
        <v>35</v>
      </c>
      <c r="Q4" s="41">
        <f t="shared" ref="Q4:Q26" si="0">COUNTIF(C4:P4, "Yes")</f>
        <v>10</v>
      </c>
      <c r="R4" s="41">
        <f t="shared" ref="R4:R26" si="1">COUNTIF(C4:P4, "No")</f>
        <v>2</v>
      </c>
    </row>
    <row r="5" spans="1:18" s="41" customFormat="1" ht="24.9" customHeight="1" x14ac:dyDescent="0.25">
      <c r="A5" s="39" t="s">
        <v>17</v>
      </c>
      <c r="B5" s="40">
        <v>42275</v>
      </c>
      <c r="E5" s="41" t="s">
        <v>35</v>
      </c>
      <c r="H5" s="42" t="s">
        <v>36</v>
      </c>
      <c r="I5" s="42"/>
      <c r="J5" s="42" t="s">
        <v>35</v>
      </c>
      <c r="K5" s="42" t="s">
        <v>36</v>
      </c>
      <c r="L5" s="42" t="s">
        <v>35</v>
      </c>
      <c r="M5" s="42"/>
      <c r="N5" s="43"/>
      <c r="O5" s="42"/>
      <c r="P5" s="42" t="s">
        <v>35</v>
      </c>
      <c r="Q5" s="41">
        <f t="shared" si="0"/>
        <v>4</v>
      </c>
      <c r="R5" s="41">
        <f t="shared" si="1"/>
        <v>2</v>
      </c>
    </row>
    <row r="6" spans="1:18" s="41" customFormat="1" ht="24.9" customHeight="1" x14ac:dyDescent="0.25">
      <c r="A6" s="39" t="s">
        <v>15</v>
      </c>
      <c r="B6" s="40">
        <v>42277</v>
      </c>
      <c r="C6" s="41" t="s">
        <v>35</v>
      </c>
      <c r="D6" s="41" t="s">
        <v>35</v>
      </c>
      <c r="E6" s="41" t="s">
        <v>35</v>
      </c>
      <c r="F6" s="41" t="s">
        <v>35</v>
      </c>
      <c r="G6" s="41" t="s">
        <v>35</v>
      </c>
      <c r="H6" s="42" t="s">
        <v>35</v>
      </c>
      <c r="I6" s="42" t="s">
        <v>35</v>
      </c>
      <c r="J6" s="42" t="s">
        <v>36</v>
      </c>
      <c r="K6" s="42" t="s">
        <v>35</v>
      </c>
      <c r="L6" s="42" t="s">
        <v>36</v>
      </c>
      <c r="M6" s="42" t="s">
        <v>35</v>
      </c>
      <c r="N6" s="43"/>
      <c r="O6" s="42"/>
      <c r="P6" s="42" t="s">
        <v>36</v>
      </c>
      <c r="Q6" s="41">
        <f t="shared" si="0"/>
        <v>9</v>
      </c>
      <c r="R6" s="41">
        <f t="shared" si="1"/>
        <v>3</v>
      </c>
    </row>
    <row r="7" spans="1:18" s="41" customFormat="1" ht="24.9" customHeight="1" x14ac:dyDescent="0.25">
      <c r="A7" s="39" t="s">
        <v>16</v>
      </c>
      <c r="B7" s="40">
        <v>42284</v>
      </c>
      <c r="C7" s="42" t="s">
        <v>35</v>
      </c>
      <c r="E7" s="41" t="s">
        <v>35</v>
      </c>
      <c r="F7" s="41" t="s">
        <v>35</v>
      </c>
      <c r="H7" s="42" t="s">
        <v>36</v>
      </c>
      <c r="I7" s="42"/>
      <c r="J7" s="42"/>
      <c r="K7" s="42" t="s">
        <v>35</v>
      </c>
      <c r="L7" s="42"/>
      <c r="M7" s="42"/>
      <c r="N7" s="43"/>
      <c r="O7" s="42"/>
      <c r="P7" s="42" t="s">
        <v>35</v>
      </c>
      <c r="Q7" s="41">
        <f t="shared" si="0"/>
        <v>5</v>
      </c>
      <c r="R7" s="41">
        <f t="shared" si="1"/>
        <v>1</v>
      </c>
    </row>
    <row r="8" spans="1:18" s="41" customFormat="1" ht="24.9" customHeight="1" x14ac:dyDescent="0.25">
      <c r="A8" s="39" t="s">
        <v>18</v>
      </c>
      <c r="B8" s="40">
        <v>42320</v>
      </c>
      <c r="C8" s="42"/>
      <c r="D8" s="41" t="s">
        <v>35</v>
      </c>
      <c r="E8" s="41" t="s">
        <v>35</v>
      </c>
      <c r="G8" s="41" t="s">
        <v>36</v>
      </c>
      <c r="H8" s="42"/>
      <c r="I8" s="42" t="s">
        <v>36</v>
      </c>
      <c r="J8" s="42"/>
      <c r="K8" s="42"/>
      <c r="L8" s="42" t="s">
        <v>35</v>
      </c>
      <c r="M8" s="42" t="s">
        <v>35</v>
      </c>
      <c r="N8" s="43"/>
      <c r="O8" s="42"/>
      <c r="P8" s="42"/>
      <c r="Q8" s="41">
        <f t="shared" si="0"/>
        <v>4</v>
      </c>
      <c r="R8" s="41">
        <f t="shared" si="1"/>
        <v>2</v>
      </c>
    </row>
    <row r="9" spans="1:18" s="41" customFormat="1" ht="24.9" customHeight="1" x14ac:dyDescent="0.25">
      <c r="A9" s="39" t="s">
        <v>19</v>
      </c>
      <c r="B9" s="40">
        <v>42296</v>
      </c>
      <c r="C9" s="42" t="s">
        <v>35</v>
      </c>
      <c r="D9" s="41" t="s">
        <v>35</v>
      </c>
      <c r="G9" s="41" t="s">
        <v>35</v>
      </c>
      <c r="H9" s="42"/>
      <c r="I9" s="42"/>
      <c r="J9" s="42" t="s">
        <v>36</v>
      </c>
      <c r="K9" s="42"/>
      <c r="L9" s="42"/>
      <c r="M9" s="42"/>
      <c r="N9" s="43"/>
      <c r="O9" s="42"/>
      <c r="P9" s="42"/>
      <c r="Q9" s="41">
        <f t="shared" si="0"/>
        <v>3</v>
      </c>
      <c r="R9" s="41">
        <f t="shared" si="1"/>
        <v>1</v>
      </c>
    </row>
    <row r="10" spans="1:18" s="41" customFormat="1" ht="24.9" customHeight="1" x14ac:dyDescent="0.25">
      <c r="A10" s="39" t="s">
        <v>16</v>
      </c>
      <c r="B10" s="40">
        <v>42311</v>
      </c>
      <c r="C10" s="42" t="s">
        <v>35</v>
      </c>
      <c r="D10" s="41" t="s">
        <v>26</v>
      </c>
      <c r="E10" s="41" t="s">
        <v>35</v>
      </c>
      <c r="F10" s="41" t="s">
        <v>35</v>
      </c>
      <c r="G10" s="41" t="s">
        <v>26</v>
      </c>
      <c r="H10" s="42" t="s">
        <v>35</v>
      </c>
      <c r="I10" s="42"/>
      <c r="J10" s="42" t="s">
        <v>26</v>
      </c>
      <c r="K10" s="42" t="s">
        <v>36</v>
      </c>
      <c r="L10" s="42"/>
      <c r="M10" s="42"/>
      <c r="N10" s="43"/>
      <c r="O10" s="42"/>
      <c r="P10" s="42" t="s">
        <v>35</v>
      </c>
      <c r="Q10" s="41">
        <f t="shared" si="0"/>
        <v>5</v>
      </c>
      <c r="R10" s="41">
        <f t="shared" si="1"/>
        <v>1</v>
      </c>
    </row>
    <row r="11" spans="1:18" s="41" customFormat="1" ht="24.9" customHeight="1" x14ac:dyDescent="0.25">
      <c r="A11" s="39" t="s">
        <v>15</v>
      </c>
      <c r="B11" s="40">
        <v>42324</v>
      </c>
      <c r="C11" s="42" t="s">
        <v>35</v>
      </c>
      <c r="D11" s="41" t="s">
        <v>35</v>
      </c>
      <c r="E11" s="41" t="s">
        <v>35</v>
      </c>
      <c r="F11" s="41" t="s">
        <v>35</v>
      </c>
      <c r="G11" s="41" t="s">
        <v>35</v>
      </c>
      <c r="H11" s="42" t="s">
        <v>35</v>
      </c>
      <c r="I11" s="42" t="s">
        <v>35</v>
      </c>
      <c r="J11" s="42" t="s">
        <v>36</v>
      </c>
      <c r="K11" s="42" t="s">
        <v>35</v>
      </c>
      <c r="L11" s="42" t="s">
        <v>35</v>
      </c>
      <c r="M11" s="42" t="s">
        <v>35</v>
      </c>
      <c r="N11" s="43"/>
      <c r="O11" s="42"/>
      <c r="P11" s="42" t="s">
        <v>36</v>
      </c>
      <c r="Q11" s="41">
        <f t="shared" si="0"/>
        <v>10</v>
      </c>
      <c r="R11" s="41">
        <f t="shared" si="1"/>
        <v>2</v>
      </c>
    </row>
    <row r="12" spans="1:18" s="41" customFormat="1" ht="24.9" customHeight="1" x14ac:dyDescent="0.25">
      <c r="A12" s="39" t="s">
        <v>16</v>
      </c>
      <c r="B12" s="40">
        <v>42352</v>
      </c>
      <c r="C12" s="42" t="s">
        <v>35</v>
      </c>
      <c r="E12" s="41" t="s">
        <v>35</v>
      </c>
      <c r="F12" s="41" t="s">
        <v>35</v>
      </c>
      <c r="H12" s="42" t="s">
        <v>36</v>
      </c>
      <c r="I12" s="42"/>
      <c r="J12" s="42"/>
      <c r="K12" s="42" t="s">
        <v>36</v>
      </c>
      <c r="L12" s="42"/>
      <c r="M12" s="42"/>
      <c r="N12" s="43"/>
      <c r="O12" s="42"/>
      <c r="P12" s="42" t="s">
        <v>35</v>
      </c>
      <c r="Q12" s="41">
        <f t="shared" si="0"/>
        <v>4</v>
      </c>
      <c r="R12" s="41">
        <f t="shared" si="1"/>
        <v>2</v>
      </c>
    </row>
    <row r="13" spans="1:18" s="41" customFormat="1" ht="24.9" customHeight="1" x14ac:dyDescent="0.25">
      <c r="A13" s="39" t="s">
        <v>17</v>
      </c>
      <c r="B13" s="40">
        <v>42375</v>
      </c>
      <c r="E13" s="41" t="s">
        <v>35</v>
      </c>
      <c r="H13" s="42" t="s">
        <v>36</v>
      </c>
      <c r="I13" s="42"/>
      <c r="J13" s="42" t="s">
        <v>35</v>
      </c>
      <c r="K13" s="42" t="s">
        <v>35</v>
      </c>
      <c r="L13" s="42" t="s">
        <v>35</v>
      </c>
      <c r="M13" s="42"/>
      <c r="N13" s="43"/>
      <c r="O13" s="42"/>
      <c r="P13" s="42" t="s">
        <v>35</v>
      </c>
      <c r="Q13" s="41">
        <f t="shared" si="0"/>
        <v>5</v>
      </c>
      <c r="R13" s="41">
        <f t="shared" si="1"/>
        <v>1</v>
      </c>
    </row>
    <row r="14" spans="1:18" s="41" customFormat="1" ht="24.9" customHeight="1" x14ac:dyDescent="0.25">
      <c r="A14" s="39" t="s">
        <v>18</v>
      </c>
      <c r="B14" s="40">
        <v>42387</v>
      </c>
      <c r="D14" s="41" t="s">
        <v>36</v>
      </c>
      <c r="E14" s="41" t="s">
        <v>35</v>
      </c>
      <c r="G14" s="41" t="s">
        <v>35</v>
      </c>
      <c r="H14" s="42"/>
      <c r="I14" s="42"/>
      <c r="J14" s="42"/>
      <c r="K14" s="42"/>
      <c r="L14" s="42" t="s">
        <v>35</v>
      </c>
      <c r="M14" s="42" t="s">
        <v>35</v>
      </c>
      <c r="N14" s="43"/>
      <c r="O14" s="42"/>
      <c r="P14" s="42"/>
      <c r="Q14" s="41">
        <f t="shared" si="0"/>
        <v>4</v>
      </c>
      <c r="R14" s="41">
        <f t="shared" si="1"/>
        <v>1</v>
      </c>
    </row>
    <row r="15" spans="1:18" s="41" customFormat="1" ht="24.9" customHeight="1" x14ac:dyDescent="0.25">
      <c r="A15" s="39" t="s">
        <v>19</v>
      </c>
      <c r="B15" s="40">
        <v>42408</v>
      </c>
      <c r="C15" s="41" t="s">
        <v>35</v>
      </c>
      <c r="D15" s="41" t="s">
        <v>36</v>
      </c>
      <c r="G15" s="41" t="s">
        <v>35</v>
      </c>
      <c r="H15" s="42"/>
      <c r="I15" s="42"/>
      <c r="J15" s="42" t="s">
        <v>36</v>
      </c>
      <c r="K15" s="57"/>
      <c r="L15" s="42"/>
      <c r="M15" s="42"/>
      <c r="N15" s="43"/>
      <c r="O15" s="42"/>
      <c r="P15" s="42"/>
      <c r="Q15" s="41">
        <f t="shared" si="0"/>
        <v>2</v>
      </c>
      <c r="R15" s="41">
        <f t="shared" si="1"/>
        <v>2</v>
      </c>
    </row>
    <row r="16" spans="1:18" s="41" customFormat="1" ht="24.9" customHeight="1" x14ac:dyDescent="0.25">
      <c r="A16" s="39" t="s">
        <v>16</v>
      </c>
      <c r="B16" s="40">
        <v>42401</v>
      </c>
      <c r="C16" s="41" t="s">
        <v>35</v>
      </c>
      <c r="E16" s="41" t="s">
        <v>35</v>
      </c>
      <c r="F16" s="41" t="s">
        <v>35</v>
      </c>
      <c r="H16" s="42" t="s">
        <v>35</v>
      </c>
      <c r="I16" s="42"/>
      <c r="J16" s="42"/>
      <c r="K16" s="42" t="s">
        <v>36</v>
      </c>
      <c r="L16" s="42"/>
      <c r="M16" s="42"/>
      <c r="N16" s="43"/>
      <c r="O16" s="42"/>
      <c r="P16" s="42" t="s">
        <v>35</v>
      </c>
      <c r="Q16" s="41">
        <f t="shared" si="0"/>
        <v>5</v>
      </c>
      <c r="R16" s="41">
        <f t="shared" si="1"/>
        <v>1</v>
      </c>
    </row>
    <row r="17" spans="1:18" s="41" customFormat="1" ht="24.9" customHeight="1" x14ac:dyDescent="0.25">
      <c r="A17" s="39" t="s">
        <v>15</v>
      </c>
      <c r="B17" s="40">
        <v>42422</v>
      </c>
      <c r="C17" s="41" t="s">
        <v>35</v>
      </c>
      <c r="D17" s="41" t="s">
        <v>35</v>
      </c>
      <c r="E17" s="41" t="s">
        <v>35</v>
      </c>
      <c r="F17" s="41" t="s">
        <v>35</v>
      </c>
      <c r="G17" s="41" t="s">
        <v>36</v>
      </c>
      <c r="H17" s="42" t="s">
        <v>35</v>
      </c>
      <c r="I17" s="42" t="s">
        <v>35</v>
      </c>
      <c r="J17" s="42" t="s">
        <v>36</v>
      </c>
      <c r="K17" s="42" t="s">
        <v>35</v>
      </c>
      <c r="L17" s="42" t="s">
        <v>36</v>
      </c>
      <c r="M17" s="42" t="s">
        <v>36</v>
      </c>
      <c r="N17" s="42" t="s">
        <v>35</v>
      </c>
      <c r="O17" s="42"/>
      <c r="P17" s="42" t="s">
        <v>35</v>
      </c>
      <c r="Q17" s="41">
        <f t="shared" si="0"/>
        <v>9</v>
      </c>
      <c r="R17" s="41">
        <f t="shared" si="1"/>
        <v>4</v>
      </c>
    </row>
    <row r="18" spans="1:18" s="41" customFormat="1" ht="24.9" customHeight="1" x14ac:dyDescent="0.25">
      <c r="A18" s="39" t="s">
        <v>16</v>
      </c>
      <c r="B18" s="40">
        <v>42429</v>
      </c>
      <c r="C18" s="41" t="s">
        <v>35</v>
      </c>
      <c r="E18" s="41" t="s">
        <v>35</v>
      </c>
      <c r="F18" s="41" t="s">
        <v>35</v>
      </c>
      <c r="G18" s="44"/>
      <c r="H18" s="41" t="s">
        <v>35</v>
      </c>
      <c r="I18" s="42"/>
      <c r="J18" s="42"/>
      <c r="K18" s="42" t="s">
        <v>36</v>
      </c>
      <c r="L18" s="42"/>
      <c r="M18" s="42"/>
      <c r="N18" s="42"/>
      <c r="O18" s="42"/>
      <c r="P18" s="42" t="s">
        <v>35</v>
      </c>
      <c r="Q18" s="41">
        <f t="shared" si="0"/>
        <v>5</v>
      </c>
      <c r="R18" s="41">
        <f t="shared" si="1"/>
        <v>1</v>
      </c>
    </row>
    <row r="19" spans="1:18" s="41" customFormat="1" ht="24.9" customHeight="1" x14ac:dyDescent="0.25">
      <c r="A19" s="39" t="s">
        <v>16</v>
      </c>
      <c r="B19" s="40">
        <v>42450</v>
      </c>
      <c r="C19" s="41" t="s">
        <v>35</v>
      </c>
      <c r="E19" s="41" t="s">
        <v>35</v>
      </c>
      <c r="F19" s="41" t="s">
        <v>35</v>
      </c>
      <c r="H19" s="41" t="s">
        <v>36</v>
      </c>
      <c r="I19" s="42"/>
      <c r="J19" s="42"/>
      <c r="K19" s="42" t="s">
        <v>35</v>
      </c>
      <c r="L19" s="42"/>
      <c r="M19" s="42"/>
      <c r="N19" s="42"/>
      <c r="O19" s="42"/>
      <c r="P19" s="42" t="s">
        <v>35</v>
      </c>
      <c r="Q19" s="41">
        <f t="shared" si="0"/>
        <v>5</v>
      </c>
      <c r="R19" s="41">
        <f t="shared" si="1"/>
        <v>1</v>
      </c>
    </row>
    <row r="20" spans="1:18" s="41" customFormat="1" ht="24.9" customHeight="1" x14ac:dyDescent="0.25">
      <c r="A20" s="39" t="s">
        <v>16</v>
      </c>
      <c r="B20" s="40">
        <v>42478</v>
      </c>
      <c r="C20" s="41" t="s">
        <v>35</v>
      </c>
      <c r="E20" s="41" t="s">
        <v>35</v>
      </c>
      <c r="F20" s="41" t="s">
        <v>35</v>
      </c>
      <c r="H20" s="41" t="s">
        <v>35</v>
      </c>
      <c r="I20" s="42"/>
      <c r="J20" s="42"/>
      <c r="K20" s="42" t="s">
        <v>35</v>
      </c>
      <c r="L20" s="42"/>
      <c r="M20" s="42"/>
      <c r="N20" s="42"/>
      <c r="O20" s="42"/>
      <c r="P20" s="42" t="s">
        <v>35</v>
      </c>
      <c r="Q20" s="41">
        <f t="shared" si="0"/>
        <v>6</v>
      </c>
      <c r="R20" s="41">
        <f t="shared" si="1"/>
        <v>0</v>
      </c>
    </row>
    <row r="21" spans="1:18" s="41" customFormat="1" ht="24.9" customHeight="1" x14ac:dyDescent="0.25">
      <c r="A21" s="39" t="s">
        <v>17</v>
      </c>
      <c r="B21" s="40"/>
      <c r="I21" s="42"/>
      <c r="J21" s="42"/>
      <c r="K21" s="42"/>
      <c r="L21" s="42"/>
      <c r="M21" s="42"/>
      <c r="N21" s="42"/>
      <c r="O21" s="42"/>
      <c r="P21" s="42"/>
      <c r="Q21" s="41">
        <f t="shared" si="0"/>
        <v>0</v>
      </c>
      <c r="R21" s="41">
        <f t="shared" si="1"/>
        <v>0</v>
      </c>
    </row>
    <row r="22" spans="1:18" s="41" customFormat="1" ht="24.9" customHeight="1" x14ac:dyDescent="0.25">
      <c r="A22" s="39" t="s">
        <v>18</v>
      </c>
      <c r="B22" s="40"/>
      <c r="I22" s="42"/>
      <c r="J22" s="43"/>
      <c r="K22" s="42"/>
      <c r="L22" s="42"/>
      <c r="M22" s="42"/>
      <c r="N22" s="42"/>
      <c r="O22" s="42"/>
      <c r="P22" s="42"/>
      <c r="Q22" s="41">
        <f t="shared" si="0"/>
        <v>0</v>
      </c>
      <c r="R22" s="41">
        <f t="shared" si="1"/>
        <v>0</v>
      </c>
    </row>
    <row r="23" spans="1:18" s="41" customFormat="1" ht="24.9" customHeight="1" x14ac:dyDescent="0.25">
      <c r="A23" s="39" t="s">
        <v>16</v>
      </c>
      <c r="B23" s="40">
        <v>42485</v>
      </c>
      <c r="C23" s="41" t="s">
        <v>35</v>
      </c>
      <c r="D23" s="41" t="s">
        <v>35</v>
      </c>
      <c r="E23" s="41" t="s">
        <v>35</v>
      </c>
      <c r="F23" s="41" t="s">
        <v>35</v>
      </c>
      <c r="H23" s="41" t="s">
        <v>35</v>
      </c>
      <c r="I23" s="42"/>
      <c r="J23" s="43"/>
      <c r="K23" s="42" t="s">
        <v>35</v>
      </c>
      <c r="L23" s="42"/>
      <c r="M23" s="42"/>
      <c r="N23" s="42"/>
      <c r="O23" s="42"/>
      <c r="P23" s="42"/>
      <c r="Q23" s="41">
        <f t="shared" si="0"/>
        <v>6</v>
      </c>
      <c r="R23" s="41">
        <f t="shared" si="1"/>
        <v>0</v>
      </c>
    </row>
    <row r="24" spans="1:18" s="41" customFormat="1" ht="24.9" customHeight="1" x14ac:dyDescent="0.3">
      <c r="A24" s="39" t="s">
        <v>15</v>
      </c>
      <c r="B24" s="40">
        <v>42527</v>
      </c>
      <c r="C24" s="41" t="s">
        <v>35</v>
      </c>
      <c r="D24" s="41" t="s">
        <v>35</v>
      </c>
      <c r="E24" s="41" t="s">
        <v>35</v>
      </c>
      <c r="F24" s="41" t="s">
        <v>36</v>
      </c>
      <c r="G24" s="43"/>
      <c r="H24" s="41" t="s">
        <v>36</v>
      </c>
      <c r="I24" s="42" t="s">
        <v>35</v>
      </c>
      <c r="J24" s="43"/>
      <c r="K24" s="42" t="s">
        <v>35</v>
      </c>
      <c r="L24" s="42" t="s">
        <v>35</v>
      </c>
      <c r="M24" s="42" t="s">
        <v>35</v>
      </c>
      <c r="N24" s="42" t="s">
        <v>35</v>
      </c>
      <c r="O24" s="42"/>
      <c r="P24" s="42" t="s">
        <v>35</v>
      </c>
      <c r="Q24" s="41">
        <f t="shared" si="0"/>
        <v>9</v>
      </c>
      <c r="R24" s="41">
        <f t="shared" si="1"/>
        <v>2</v>
      </c>
    </row>
    <row r="25" spans="1:18" s="41" customFormat="1" ht="24.9" customHeight="1" x14ac:dyDescent="0.3">
      <c r="A25" s="39" t="s">
        <v>19</v>
      </c>
      <c r="B25" s="40"/>
      <c r="G25" s="43"/>
      <c r="I25" s="42"/>
      <c r="J25" s="43"/>
      <c r="K25" s="42"/>
      <c r="L25" s="42"/>
      <c r="M25" s="42"/>
      <c r="N25" s="42"/>
      <c r="O25" s="42"/>
      <c r="P25" s="42"/>
      <c r="Q25" s="41">
        <f t="shared" si="0"/>
        <v>0</v>
      </c>
      <c r="R25" s="41">
        <f t="shared" si="1"/>
        <v>0</v>
      </c>
    </row>
    <row r="26" spans="1:18" s="41" customFormat="1" ht="24.9" customHeight="1" x14ac:dyDescent="0.3">
      <c r="A26" s="39" t="s">
        <v>15</v>
      </c>
      <c r="B26" s="40">
        <v>42564</v>
      </c>
      <c r="C26" s="41" t="s">
        <v>35</v>
      </c>
      <c r="D26" s="41" t="s">
        <v>35</v>
      </c>
      <c r="E26" s="41" t="s">
        <v>35</v>
      </c>
      <c r="F26" s="41" t="s">
        <v>35</v>
      </c>
      <c r="G26" s="43"/>
      <c r="H26" s="41" t="s">
        <v>36</v>
      </c>
      <c r="I26" s="42" t="s">
        <v>35</v>
      </c>
      <c r="J26" s="43"/>
      <c r="K26" s="42" t="s">
        <v>35</v>
      </c>
      <c r="L26" s="42" t="s">
        <v>35</v>
      </c>
      <c r="M26" s="42" t="s">
        <v>36</v>
      </c>
      <c r="N26" s="42" t="s">
        <v>35</v>
      </c>
      <c r="O26" s="42"/>
      <c r="P26" s="42" t="s">
        <v>35</v>
      </c>
      <c r="Q26" s="41">
        <f t="shared" si="0"/>
        <v>9</v>
      </c>
      <c r="R26" s="41">
        <f t="shared" si="1"/>
        <v>2</v>
      </c>
    </row>
    <row r="27" spans="1:18" s="41" customFormat="1" ht="20.100000000000001" customHeight="1" x14ac:dyDescent="0.3"/>
    <row r="28" spans="1:18" s="41" customFormat="1" ht="20.100000000000001" customHeight="1" x14ac:dyDescent="0.3">
      <c r="A28" s="45" t="s">
        <v>24</v>
      </c>
      <c r="B28" s="46"/>
      <c r="C28" s="46">
        <f t="shared" ref="C28:M28" si="2">COUNTIF(C4:C26,"Yes")</f>
        <v>16</v>
      </c>
      <c r="D28" s="46">
        <f t="shared" si="2"/>
        <v>9</v>
      </c>
      <c r="E28" s="46">
        <f t="shared" si="2"/>
        <v>18</v>
      </c>
      <c r="F28" s="46">
        <f t="shared" si="2"/>
        <v>12</v>
      </c>
      <c r="G28" s="46">
        <f t="shared" si="2"/>
        <v>6</v>
      </c>
      <c r="H28" s="46">
        <f t="shared" si="2"/>
        <v>8</v>
      </c>
      <c r="I28" s="46">
        <f t="shared" si="2"/>
        <v>6</v>
      </c>
      <c r="J28" s="46">
        <f t="shared" si="2"/>
        <v>3</v>
      </c>
      <c r="K28" s="46">
        <f t="shared" si="2"/>
        <v>11</v>
      </c>
      <c r="L28" s="46">
        <f t="shared" si="2"/>
        <v>8</v>
      </c>
      <c r="M28" s="46">
        <f t="shared" si="2"/>
        <v>6</v>
      </c>
      <c r="N28" s="46">
        <f>COUNTIF(N4:N26,"Yes")</f>
        <v>3</v>
      </c>
      <c r="O28" s="46">
        <f>COUNTIF(O4:O26,"Yes")</f>
        <v>0</v>
      </c>
      <c r="P28" s="46">
        <f>COUNTIF(P4:P26,"Yes")</f>
        <v>13</v>
      </c>
      <c r="Q28" s="41" t="s">
        <v>26</v>
      </c>
      <c r="R28" s="41" t="s">
        <v>26</v>
      </c>
    </row>
    <row r="29" spans="1:18" ht="20.100000000000001" customHeight="1" x14ac:dyDescent="0.3">
      <c r="A29" s="45" t="s">
        <v>25</v>
      </c>
      <c r="B29" s="3"/>
      <c r="C29" s="47">
        <f t="shared" ref="C29:P29" si="3">C28/COUNTA(C4:C26)</f>
        <v>1</v>
      </c>
      <c r="D29" s="47">
        <f t="shared" si="3"/>
        <v>0.75</v>
      </c>
      <c r="E29" s="47">
        <f t="shared" si="3"/>
        <v>1</v>
      </c>
      <c r="F29" s="47">
        <f t="shared" si="3"/>
        <v>0.8571428571428571</v>
      </c>
      <c r="G29" s="47">
        <f t="shared" si="3"/>
        <v>0.66666666666666663</v>
      </c>
      <c r="H29" s="47">
        <f t="shared" si="3"/>
        <v>0.5</v>
      </c>
      <c r="I29" s="47">
        <f t="shared" si="3"/>
        <v>0.8571428571428571</v>
      </c>
      <c r="J29" s="47">
        <f t="shared" si="3"/>
        <v>0.33333333333333331</v>
      </c>
      <c r="K29" s="47">
        <f t="shared" si="3"/>
        <v>0.6875</v>
      </c>
      <c r="L29" s="47">
        <f t="shared" si="3"/>
        <v>0.8</v>
      </c>
      <c r="M29" s="47">
        <f t="shared" si="3"/>
        <v>0.75</v>
      </c>
      <c r="N29" s="47">
        <f t="shared" si="3"/>
        <v>1</v>
      </c>
      <c r="O29" s="47" t="e">
        <f t="shared" si="3"/>
        <v>#DIV/0!</v>
      </c>
      <c r="P29" s="47">
        <f t="shared" si="3"/>
        <v>0.8666666666666667</v>
      </c>
    </row>
    <row r="30" spans="1:18" ht="20.100000000000001" customHeight="1" x14ac:dyDescent="0.3"/>
    <row r="31" spans="1:18" ht="20.100000000000001" customHeight="1" x14ac:dyDescent="0.3">
      <c r="A31" s="48" t="s">
        <v>28</v>
      </c>
      <c r="B31" s="49"/>
      <c r="C31" s="50" t="s">
        <v>35</v>
      </c>
      <c r="D31" s="50" t="s">
        <v>36</v>
      </c>
      <c r="E31" s="51" t="s">
        <v>23</v>
      </c>
    </row>
    <row r="32" spans="1:18" ht="20.100000000000001" customHeight="1" x14ac:dyDescent="0.3">
      <c r="A32" s="39" t="s">
        <v>15</v>
      </c>
      <c r="C32" s="41">
        <f>Q24+Q17+Q11+Q4+Q6</f>
        <v>47</v>
      </c>
      <c r="D32" s="41">
        <f>R24+R17+R11+R4+R6</f>
        <v>13</v>
      </c>
      <c r="E32" s="52">
        <f t="shared" ref="E32:E37" si="4">C32/(C32+D32)</f>
        <v>0.78333333333333333</v>
      </c>
    </row>
    <row r="33" spans="1:5" ht="20.100000000000001" customHeight="1" x14ac:dyDescent="0.3">
      <c r="A33" s="39" t="s">
        <v>16</v>
      </c>
      <c r="C33" s="41">
        <f>Q18+Q12+Q7+Q16+Q19+Q23+Q10+Q20</f>
        <v>41</v>
      </c>
      <c r="D33" s="41">
        <f>R18+R12+R7+R16+R19+R23+R10+R20</f>
        <v>7</v>
      </c>
      <c r="E33" s="52">
        <f t="shared" si="4"/>
        <v>0.85416666666666663</v>
      </c>
    </row>
    <row r="34" spans="1:5" ht="20.100000000000001" customHeight="1" x14ac:dyDescent="0.3">
      <c r="A34" s="39" t="s">
        <v>17</v>
      </c>
      <c r="C34" s="41">
        <f>Q21+Q13+Q5</f>
        <v>9</v>
      </c>
      <c r="D34" s="41">
        <f>R21+R13+R5</f>
        <v>3</v>
      </c>
      <c r="E34" s="52">
        <f t="shared" si="4"/>
        <v>0.75</v>
      </c>
    </row>
    <row r="35" spans="1:5" ht="20.100000000000001" customHeight="1" x14ac:dyDescent="0.3">
      <c r="A35" s="39" t="s">
        <v>18</v>
      </c>
      <c r="C35" s="41">
        <f>Q22+Q14+Q8</f>
        <v>8</v>
      </c>
      <c r="D35" s="41">
        <f>R22+R14+R8</f>
        <v>3</v>
      </c>
      <c r="E35" s="52">
        <f t="shared" si="4"/>
        <v>0.72727272727272729</v>
      </c>
    </row>
    <row r="36" spans="1:5" ht="20.100000000000001" customHeight="1" x14ac:dyDescent="0.3">
      <c r="A36" s="39" t="s">
        <v>19</v>
      </c>
      <c r="C36" s="41">
        <f>Q9+Q15+Q25</f>
        <v>5</v>
      </c>
      <c r="D36" s="41">
        <f>R9+R15+R25</f>
        <v>3</v>
      </c>
      <c r="E36" s="52">
        <f t="shared" si="4"/>
        <v>0.625</v>
      </c>
    </row>
    <row r="37" spans="1:5" ht="20.100000000000001" customHeight="1" thickBot="1" x14ac:dyDescent="0.35">
      <c r="A37" s="53" t="s">
        <v>27</v>
      </c>
      <c r="B37" s="54"/>
      <c r="C37" s="55">
        <f>SUM(C32:C36)</f>
        <v>110</v>
      </c>
      <c r="D37" s="55">
        <f>SUM(D32:D36)</f>
        <v>29</v>
      </c>
      <c r="E37" s="56">
        <f t="shared" si="4"/>
        <v>0.79136690647482011</v>
      </c>
    </row>
    <row r="38" spans="1:5" ht="20.100000000000001" customHeight="1" thickTop="1" x14ac:dyDescent="0.3"/>
    <row r="39" spans="1:5" ht="20.100000000000001" customHeight="1" x14ac:dyDescent="0.3"/>
    <row r="40" spans="1:5" ht="20.100000000000001" customHeight="1" x14ac:dyDescent="0.3"/>
    <row r="41" spans="1:5" ht="20.100000000000001" customHeight="1" x14ac:dyDescent="0.3"/>
    <row r="51" spans="1:1" x14ac:dyDescent="0.3">
      <c r="A51" s="34" t="s">
        <v>14</v>
      </c>
    </row>
    <row r="52" spans="1:1" x14ac:dyDescent="0.3">
      <c r="A52" s="34" t="s">
        <v>15</v>
      </c>
    </row>
    <row r="53" spans="1:1" x14ac:dyDescent="0.3">
      <c r="A53" s="34" t="s">
        <v>16</v>
      </c>
    </row>
    <row r="54" spans="1:1" x14ac:dyDescent="0.3">
      <c r="A54" s="34" t="s">
        <v>17</v>
      </c>
    </row>
    <row r="55" spans="1:1" x14ac:dyDescent="0.3">
      <c r="A55" s="34" t="s">
        <v>18</v>
      </c>
    </row>
    <row r="56" spans="1:1" x14ac:dyDescent="0.3">
      <c r="A56" s="34" t="s">
        <v>19</v>
      </c>
    </row>
    <row r="57" spans="1:1" x14ac:dyDescent="0.3">
      <c r="A57" s="34" t="s">
        <v>20</v>
      </c>
    </row>
  </sheetData>
  <conditionalFormatting sqref="C4:P26">
    <cfRule type="cellIs" dxfId="2" priority="1" operator="equal">
      <formula>"""Yes"""</formula>
    </cfRule>
  </conditionalFormatting>
  <dataValidations count="1">
    <dataValidation type="list" allowBlank="1" showInputMessage="1" showErrorMessage="1" sqref="A32:A36 A4:A27">
      <formula1>$A$52:$A$57</formula1>
    </dataValidation>
  </dataValidation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view="pageBreakPreview" zoomScale="60" zoomScaleNormal="60" workbookViewId="0">
      <selection activeCell="V22" sqref="V22"/>
    </sheetView>
  </sheetViews>
  <sheetFormatPr defaultColWidth="9.109375" defaultRowHeight="15.6" x14ac:dyDescent="0.3"/>
  <cols>
    <col min="1" max="1" width="44.33203125" style="34" customWidth="1"/>
    <col min="2" max="2" width="21.88671875" style="34" customWidth="1"/>
    <col min="3" max="6" width="12.44140625" style="34" customWidth="1"/>
    <col min="7" max="7" width="14.109375" style="34" customWidth="1"/>
    <col min="8" max="15" width="12.44140625" style="34" customWidth="1"/>
    <col min="16" max="16" width="14.33203125" style="34" customWidth="1"/>
    <col min="17" max="17" width="6" style="35" customWidth="1"/>
    <col min="18" max="18" width="6.33203125" style="35" customWidth="1"/>
    <col min="19" max="16384" width="9.109375" style="34"/>
  </cols>
  <sheetData>
    <row r="1" spans="1:18" ht="15.75" x14ac:dyDescent="0.25">
      <c r="A1" s="3" t="s">
        <v>13</v>
      </c>
    </row>
    <row r="3" spans="1:18" ht="56.25" customHeight="1" x14ac:dyDescent="0.25">
      <c r="A3" s="36" t="s">
        <v>0</v>
      </c>
      <c r="B3" s="37" t="s">
        <v>1</v>
      </c>
      <c r="C3" s="38" t="s">
        <v>2</v>
      </c>
      <c r="D3" s="38" t="s">
        <v>9</v>
      </c>
      <c r="E3" s="38" t="s">
        <v>6</v>
      </c>
      <c r="F3" s="38" t="s">
        <v>4</v>
      </c>
      <c r="G3" s="38" t="s">
        <v>7</v>
      </c>
      <c r="H3" s="38" t="s">
        <v>32</v>
      </c>
      <c r="I3" s="38" t="s">
        <v>40</v>
      </c>
      <c r="J3" s="38" t="s">
        <v>11</v>
      </c>
      <c r="K3" s="38" t="s">
        <v>31</v>
      </c>
      <c r="L3" s="38" t="s">
        <v>30</v>
      </c>
      <c r="M3" s="38" t="s">
        <v>38</v>
      </c>
      <c r="N3" s="38" t="s">
        <v>39</v>
      </c>
      <c r="O3" s="38" t="s">
        <v>37</v>
      </c>
      <c r="P3" s="38" t="s">
        <v>22</v>
      </c>
      <c r="Q3" s="37" t="s">
        <v>35</v>
      </c>
      <c r="R3" s="37" t="s">
        <v>36</v>
      </c>
    </row>
    <row r="4" spans="1:18" s="41" customFormat="1" ht="24.9" customHeight="1" x14ac:dyDescent="0.3">
      <c r="A4" s="39" t="s">
        <v>15</v>
      </c>
      <c r="B4" s="40">
        <v>42625</v>
      </c>
      <c r="C4" s="41" t="s">
        <v>35</v>
      </c>
      <c r="D4" s="41" t="s">
        <v>35</v>
      </c>
      <c r="E4" s="41" t="s">
        <v>35</v>
      </c>
      <c r="F4" s="41" t="s">
        <v>36</v>
      </c>
      <c r="G4" s="60" t="s">
        <v>42</v>
      </c>
      <c r="H4" s="42" t="s">
        <v>35</v>
      </c>
      <c r="I4" s="42" t="s">
        <v>35</v>
      </c>
      <c r="J4" s="42" t="s">
        <v>35</v>
      </c>
      <c r="K4" s="42" t="s">
        <v>35</v>
      </c>
      <c r="L4" s="42" t="s">
        <v>35</v>
      </c>
      <c r="M4" s="42" t="s">
        <v>35</v>
      </c>
      <c r="N4" s="58"/>
      <c r="O4" s="42" t="s">
        <v>35</v>
      </c>
      <c r="P4" s="58"/>
      <c r="Q4" s="41">
        <f>COUNTIF(C4:P4, "Yes")</f>
        <v>10</v>
      </c>
      <c r="R4" s="41">
        <f>COUNTIF(C4:P4, "No")</f>
        <v>1</v>
      </c>
    </row>
    <row r="5" spans="1:18" s="41" customFormat="1" ht="24.9" customHeight="1" x14ac:dyDescent="0.3">
      <c r="A5" s="39" t="s">
        <v>17</v>
      </c>
      <c r="B5" s="40">
        <v>42632</v>
      </c>
      <c r="G5" s="61"/>
      <c r="H5" s="42"/>
      <c r="I5" s="42"/>
      <c r="J5" s="42"/>
      <c r="K5" s="42"/>
      <c r="L5" s="42"/>
      <c r="M5" s="42"/>
      <c r="N5" s="42"/>
      <c r="O5" s="42"/>
      <c r="P5" s="58"/>
      <c r="Q5" s="41">
        <f t="shared" ref="Q5:Q27" si="0">COUNTIF(C5:P5, "Yes")</f>
        <v>0</v>
      </c>
      <c r="R5" s="41">
        <f t="shared" ref="R5:R27" si="1">COUNTIF(C5:P5, "No")</f>
        <v>0</v>
      </c>
    </row>
    <row r="6" spans="1:18" s="41" customFormat="1" ht="24.9" customHeight="1" x14ac:dyDescent="0.3">
      <c r="A6" s="39" t="s">
        <v>18</v>
      </c>
      <c r="B6" s="40">
        <v>42646</v>
      </c>
      <c r="C6" s="42"/>
      <c r="D6" s="41" t="s">
        <v>35</v>
      </c>
      <c r="E6" s="41" t="s">
        <v>35</v>
      </c>
      <c r="G6" s="61"/>
      <c r="H6" s="42" t="s">
        <v>36</v>
      </c>
      <c r="I6" s="42"/>
      <c r="J6" s="42"/>
      <c r="K6" s="42"/>
      <c r="L6" s="42"/>
      <c r="M6" s="42" t="s">
        <v>35</v>
      </c>
      <c r="N6" s="42" t="s">
        <v>35</v>
      </c>
      <c r="O6" s="42"/>
      <c r="P6" s="58"/>
      <c r="Q6" s="41">
        <f t="shared" si="0"/>
        <v>4</v>
      </c>
      <c r="R6" s="41">
        <f t="shared" si="1"/>
        <v>1</v>
      </c>
    </row>
    <row r="7" spans="1:18" s="41" customFormat="1" ht="24.9" customHeight="1" x14ac:dyDescent="0.3">
      <c r="A7" s="39" t="s">
        <v>15</v>
      </c>
      <c r="B7" s="40">
        <v>42648</v>
      </c>
      <c r="C7" s="41" t="s">
        <v>35</v>
      </c>
      <c r="D7" s="41" t="s">
        <v>35</v>
      </c>
      <c r="E7" s="41" t="s">
        <v>35</v>
      </c>
      <c r="F7" s="41" t="s">
        <v>35</v>
      </c>
      <c r="G7" s="61"/>
      <c r="H7" s="41" t="s">
        <v>36</v>
      </c>
      <c r="I7" s="41" t="s">
        <v>35</v>
      </c>
      <c r="J7" s="41" t="s">
        <v>35</v>
      </c>
      <c r="K7" s="41" t="s">
        <v>36</v>
      </c>
      <c r="L7" s="41" t="s">
        <v>35</v>
      </c>
      <c r="M7" s="41" t="s">
        <v>35</v>
      </c>
      <c r="N7" s="41" t="s">
        <v>35</v>
      </c>
      <c r="O7" s="41" t="s">
        <v>35</v>
      </c>
      <c r="P7" s="58"/>
      <c r="Q7" s="41">
        <f t="shared" si="0"/>
        <v>10</v>
      </c>
      <c r="R7" s="41">
        <f t="shared" si="1"/>
        <v>2</v>
      </c>
    </row>
    <row r="8" spans="1:18" s="41" customFormat="1" ht="24.9" customHeight="1" x14ac:dyDescent="0.3">
      <c r="A8" s="39" t="s">
        <v>16</v>
      </c>
      <c r="B8" s="40">
        <v>42660</v>
      </c>
      <c r="C8" s="42" t="s">
        <v>35</v>
      </c>
      <c r="E8" s="41" t="s">
        <v>35</v>
      </c>
      <c r="F8" s="41" t="s">
        <v>35</v>
      </c>
      <c r="G8" s="61"/>
      <c r="H8" s="42"/>
      <c r="I8" s="42"/>
      <c r="J8" s="42" t="s">
        <v>35</v>
      </c>
      <c r="K8" s="42"/>
      <c r="L8" s="42"/>
      <c r="M8" s="42"/>
      <c r="N8" s="42"/>
      <c r="O8" s="42" t="s">
        <v>35</v>
      </c>
      <c r="P8" s="58"/>
      <c r="Q8" s="41">
        <f t="shared" si="0"/>
        <v>5</v>
      </c>
      <c r="R8" s="41">
        <f t="shared" si="1"/>
        <v>0</v>
      </c>
    </row>
    <row r="9" spans="1:18" s="41" customFormat="1" ht="24.9" customHeight="1" x14ac:dyDescent="0.3">
      <c r="A9" s="39" t="s">
        <v>19</v>
      </c>
      <c r="B9" s="40">
        <v>42660</v>
      </c>
      <c r="C9" s="42" t="s">
        <v>35</v>
      </c>
      <c r="D9" s="41" t="s">
        <v>36</v>
      </c>
      <c r="F9" s="41" t="s">
        <v>35</v>
      </c>
      <c r="G9" s="61"/>
      <c r="H9" s="42"/>
      <c r="I9" s="42"/>
      <c r="J9" s="42"/>
      <c r="K9" s="42" t="s">
        <v>35</v>
      </c>
      <c r="L9" s="42"/>
      <c r="M9" s="42"/>
      <c r="N9" s="42"/>
      <c r="O9" s="42"/>
      <c r="P9" s="58"/>
      <c r="Q9" s="41">
        <f t="shared" si="0"/>
        <v>3</v>
      </c>
      <c r="R9" s="41">
        <f t="shared" si="1"/>
        <v>1</v>
      </c>
    </row>
    <row r="10" spans="1:18" s="41" customFormat="1" ht="24.9" customHeight="1" x14ac:dyDescent="0.3">
      <c r="A10" s="39" t="s">
        <v>16</v>
      </c>
      <c r="B10" s="40">
        <v>42681</v>
      </c>
      <c r="C10" s="42" t="s">
        <v>35</v>
      </c>
      <c r="E10" s="41" t="s">
        <v>35</v>
      </c>
      <c r="F10" s="41" t="s">
        <v>35</v>
      </c>
      <c r="G10" s="42" t="s">
        <v>36</v>
      </c>
      <c r="H10" s="42"/>
      <c r="I10" s="42"/>
      <c r="J10" s="42" t="s">
        <v>36</v>
      </c>
      <c r="K10" s="61" t="s">
        <v>43</v>
      </c>
      <c r="L10" s="42"/>
      <c r="M10" s="42"/>
      <c r="N10" s="42"/>
      <c r="O10" s="42"/>
      <c r="P10" s="58"/>
      <c r="Q10" s="41">
        <f t="shared" si="0"/>
        <v>3</v>
      </c>
      <c r="R10" s="41">
        <f t="shared" si="1"/>
        <v>2</v>
      </c>
    </row>
    <row r="11" spans="1:18" s="41" customFormat="1" ht="24.9" customHeight="1" x14ac:dyDescent="0.3">
      <c r="A11" s="39" t="s">
        <v>15</v>
      </c>
      <c r="B11" s="40">
        <v>42704</v>
      </c>
      <c r="C11" s="42" t="s">
        <v>35</v>
      </c>
      <c r="D11" s="41" t="s">
        <v>35</v>
      </c>
      <c r="E11" s="41" t="s">
        <v>35</v>
      </c>
      <c r="F11" s="41" t="s">
        <v>35</v>
      </c>
      <c r="G11" s="42" t="s">
        <v>36</v>
      </c>
      <c r="H11" s="61" t="s">
        <v>42</v>
      </c>
      <c r="I11" s="42" t="s">
        <v>35</v>
      </c>
      <c r="J11" s="42" t="s">
        <v>35</v>
      </c>
      <c r="K11" s="61"/>
      <c r="L11" s="42" t="s">
        <v>36</v>
      </c>
      <c r="M11" s="42" t="s">
        <v>35</v>
      </c>
      <c r="N11" s="42" t="s">
        <v>35</v>
      </c>
      <c r="O11" s="42" t="s">
        <v>35</v>
      </c>
      <c r="P11" s="58"/>
      <c r="Q11" s="41">
        <f t="shared" si="0"/>
        <v>9</v>
      </c>
      <c r="R11" s="41">
        <f t="shared" si="1"/>
        <v>2</v>
      </c>
    </row>
    <row r="12" spans="1:18" s="41" customFormat="1" ht="24.9" customHeight="1" x14ac:dyDescent="0.3">
      <c r="A12" s="39" t="s">
        <v>17</v>
      </c>
      <c r="B12" s="40">
        <v>42744</v>
      </c>
      <c r="E12" s="41" t="s">
        <v>35</v>
      </c>
      <c r="G12" s="42"/>
      <c r="H12" s="61"/>
      <c r="I12" s="42" t="s">
        <v>35</v>
      </c>
      <c r="J12" s="42" t="s">
        <v>35</v>
      </c>
      <c r="K12" s="61"/>
      <c r="L12" s="42"/>
      <c r="M12" s="42" t="s">
        <v>35</v>
      </c>
      <c r="N12" s="42"/>
      <c r="O12" s="42" t="s">
        <v>35</v>
      </c>
      <c r="P12" s="58"/>
      <c r="Q12" s="41">
        <f t="shared" si="0"/>
        <v>5</v>
      </c>
      <c r="R12" s="41">
        <f t="shared" si="1"/>
        <v>0</v>
      </c>
    </row>
    <row r="13" spans="1:18" s="41" customFormat="1" ht="24.9" customHeight="1" x14ac:dyDescent="0.3">
      <c r="A13" s="39" t="s">
        <v>18</v>
      </c>
      <c r="B13" s="40">
        <v>42751</v>
      </c>
      <c r="D13" s="41" t="s">
        <v>35</v>
      </c>
      <c r="E13" s="41" t="s">
        <v>35</v>
      </c>
      <c r="G13" s="42"/>
      <c r="H13" s="61"/>
      <c r="I13" s="42"/>
      <c r="J13" s="42"/>
      <c r="K13" s="61"/>
      <c r="L13" s="42" t="s">
        <v>36</v>
      </c>
      <c r="M13" s="42" t="s">
        <v>35</v>
      </c>
      <c r="N13" s="42" t="s">
        <v>35</v>
      </c>
      <c r="O13" s="42"/>
      <c r="P13" s="58"/>
      <c r="Q13" s="41">
        <f t="shared" si="0"/>
        <v>4</v>
      </c>
      <c r="R13" s="41">
        <f t="shared" si="1"/>
        <v>1</v>
      </c>
    </row>
    <row r="14" spans="1:18" s="41" customFormat="1" ht="24.9" customHeight="1" x14ac:dyDescent="0.3">
      <c r="A14" s="39" t="s">
        <v>16</v>
      </c>
      <c r="B14" s="40">
        <v>42772</v>
      </c>
      <c r="C14" s="41" t="s">
        <v>35</v>
      </c>
      <c r="E14" s="41" t="s">
        <v>35</v>
      </c>
      <c r="F14" s="41" t="s">
        <v>35</v>
      </c>
      <c r="G14" s="42" t="s">
        <v>35</v>
      </c>
      <c r="H14" s="61"/>
      <c r="I14" s="42"/>
      <c r="J14" s="42" t="s">
        <v>35</v>
      </c>
      <c r="K14" s="61"/>
      <c r="L14" s="42"/>
      <c r="M14" s="42"/>
      <c r="N14" s="42"/>
      <c r="O14" s="42" t="s">
        <v>35</v>
      </c>
      <c r="P14" s="58"/>
      <c r="Q14" s="41">
        <f t="shared" si="0"/>
        <v>6</v>
      </c>
      <c r="R14" s="41">
        <f t="shared" si="1"/>
        <v>0</v>
      </c>
    </row>
    <row r="15" spans="1:18" s="41" customFormat="1" ht="24.9" customHeight="1" x14ac:dyDescent="0.3">
      <c r="A15" s="39" t="s">
        <v>19</v>
      </c>
      <c r="B15" s="40">
        <v>42779</v>
      </c>
      <c r="C15" s="41" t="s">
        <v>35</v>
      </c>
      <c r="D15" s="41" t="s">
        <v>35</v>
      </c>
      <c r="F15" s="41" t="s">
        <v>35</v>
      </c>
      <c r="G15" s="42"/>
      <c r="H15" s="61"/>
      <c r="I15" s="42"/>
      <c r="J15" s="57"/>
      <c r="K15" s="61"/>
      <c r="L15" s="42"/>
      <c r="M15" s="42"/>
      <c r="N15" s="42"/>
      <c r="O15" s="42"/>
      <c r="P15" s="58"/>
      <c r="Q15" s="41">
        <f t="shared" si="0"/>
        <v>3</v>
      </c>
      <c r="R15" s="41">
        <f t="shared" si="1"/>
        <v>0</v>
      </c>
    </row>
    <row r="16" spans="1:18" s="41" customFormat="1" ht="24.9" customHeight="1" x14ac:dyDescent="0.3">
      <c r="A16" s="39" t="s">
        <v>15</v>
      </c>
      <c r="B16" s="40">
        <v>42793</v>
      </c>
      <c r="C16" s="41" t="s">
        <v>35</v>
      </c>
      <c r="D16" s="41" t="s">
        <v>35</v>
      </c>
      <c r="E16" s="41" t="s">
        <v>35</v>
      </c>
      <c r="F16" s="41" t="s">
        <v>35</v>
      </c>
      <c r="G16" s="42" t="s">
        <v>35</v>
      </c>
      <c r="H16" s="61"/>
      <c r="I16" s="42" t="s">
        <v>35</v>
      </c>
      <c r="J16" s="42" t="s">
        <v>35</v>
      </c>
      <c r="K16" s="61"/>
      <c r="L16" s="42" t="s">
        <v>35</v>
      </c>
      <c r="M16" s="42" t="s">
        <v>35</v>
      </c>
      <c r="N16" s="42" t="s">
        <v>35</v>
      </c>
      <c r="O16" s="42" t="s">
        <v>35</v>
      </c>
      <c r="P16" s="58"/>
      <c r="Q16" s="41">
        <f t="shared" si="0"/>
        <v>11</v>
      </c>
      <c r="R16" s="41">
        <f t="shared" si="1"/>
        <v>0</v>
      </c>
    </row>
    <row r="17" spans="1:18" s="41" customFormat="1" ht="24.9" customHeight="1" x14ac:dyDescent="0.3">
      <c r="A17" s="39" t="s">
        <v>16</v>
      </c>
      <c r="B17" s="40">
        <v>42801</v>
      </c>
      <c r="C17" s="41" t="s">
        <v>35</v>
      </c>
      <c r="E17" s="41" t="s">
        <v>35</v>
      </c>
      <c r="F17" s="41" t="s">
        <v>35</v>
      </c>
      <c r="G17" s="41" t="s">
        <v>36</v>
      </c>
      <c r="H17" s="61"/>
      <c r="I17" s="42"/>
      <c r="J17" s="42" t="s">
        <v>35</v>
      </c>
      <c r="K17" s="61"/>
      <c r="L17" s="42"/>
      <c r="M17" s="42"/>
      <c r="N17" s="42"/>
      <c r="O17" s="42" t="s">
        <v>35</v>
      </c>
      <c r="P17" s="58"/>
      <c r="Q17" s="41">
        <f t="shared" si="0"/>
        <v>5</v>
      </c>
      <c r="R17" s="41">
        <f t="shared" si="1"/>
        <v>1</v>
      </c>
    </row>
    <row r="18" spans="1:18" s="41" customFormat="1" ht="24.9" customHeight="1" x14ac:dyDescent="0.3">
      <c r="A18" s="39" t="s">
        <v>16</v>
      </c>
      <c r="B18" s="40">
        <v>42814</v>
      </c>
      <c r="C18" s="41" t="s">
        <v>35</v>
      </c>
      <c r="E18" s="41" t="s">
        <v>35</v>
      </c>
      <c r="F18" s="41" t="s">
        <v>35</v>
      </c>
      <c r="G18" s="41" t="s">
        <v>35</v>
      </c>
      <c r="H18" s="61"/>
      <c r="I18" s="42"/>
      <c r="J18" s="42" t="s">
        <v>35</v>
      </c>
      <c r="K18" s="61"/>
      <c r="L18" s="42"/>
      <c r="M18" s="42"/>
      <c r="N18" s="42"/>
      <c r="O18" s="42" t="s">
        <v>35</v>
      </c>
      <c r="P18" s="58"/>
      <c r="Q18" s="41">
        <f t="shared" si="0"/>
        <v>6</v>
      </c>
      <c r="R18" s="41">
        <f t="shared" si="1"/>
        <v>0</v>
      </c>
    </row>
    <row r="19" spans="1:18" s="41" customFormat="1" ht="24.9" customHeight="1" x14ac:dyDescent="0.3">
      <c r="A19" s="39" t="s">
        <v>16</v>
      </c>
      <c r="B19" s="40">
        <v>42831</v>
      </c>
      <c r="C19" s="41" t="s">
        <v>35</v>
      </c>
      <c r="E19" s="41" t="s">
        <v>35</v>
      </c>
      <c r="F19" s="41" t="s">
        <v>36</v>
      </c>
      <c r="G19" s="41" t="s">
        <v>35</v>
      </c>
      <c r="H19" s="61"/>
      <c r="I19" s="42"/>
      <c r="J19" s="42" t="s">
        <v>36</v>
      </c>
      <c r="K19" s="61"/>
      <c r="L19" s="42"/>
      <c r="M19" s="42"/>
      <c r="N19" s="42"/>
      <c r="O19" s="42" t="s">
        <v>35</v>
      </c>
      <c r="P19" s="58"/>
      <c r="Q19" s="41">
        <f t="shared" si="0"/>
        <v>4</v>
      </c>
      <c r="R19" s="41">
        <f t="shared" si="1"/>
        <v>2</v>
      </c>
    </row>
    <row r="20" spans="1:18" s="41" customFormat="1" ht="24.9" customHeight="1" x14ac:dyDescent="0.3">
      <c r="A20" s="39" t="s">
        <v>16</v>
      </c>
      <c r="B20" s="40">
        <v>42851</v>
      </c>
      <c r="C20" s="41" t="s">
        <v>35</v>
      </c>
      <c r="E20" s="41" t="s">
        <v>35</v>
      </c>
      <c r="F20" s="41" t="s">
        <v>35</v>
      </c>
      <c r="G20" s="41" t="s">
        <v>36</v>
      </c>
      <c r="H20" s="61"/>
      <c r="I20" s="42"/>
      <c r="J20" s="42" t="s">
        <v>36</v>
      </c>
      <c r="K20" s="61"/>
      <c r="L20" s="42"/>
      <c r="M20" s="42"/>
      <c r="N20" s="42"/>
      <c r="O20" s="42" t="s">
        <v>35</v>
      </c>
      <c r="P20" s="58"/>
      <c r="Q20" s="41">
        <f t="shared" ref="Q20" si="2">COUNTIF(C20:P20, "Yes")</f>
        <v>4</v>
      </c>
      <c r="R20" s="41">
        <f t="shared" ref="R20" si="3">COUNTIF(C20:P20, "No")</f>
        <v>2</v>
      </c>
    </row>
    <row r="21" spans="1:18" s="41" customFormat="1" ht="24.9" customHeight="1" x14ac:dyDescent="0.3">
      <c r="A21" s="39" t="s">
        <v>16</v>
      </c>
      <c r="B21" s="40">
        <v>42858</v>
      </c>
      <c r="C21" s="41" t="s">
        <v>35</v>
      </c>
      <c r="E21" s="41" t="s">
        <v>35</v>
      </c>
      <c r="F21" s="41" t="s">
        <v>35</v>
      </c>
      <c r="G21" s="41" t="s">
        <v>35</v>
      </c>
      <c r="H21" s="61"/>
      <c r="I21" s="42"/>
      <c r="J21" s="42" t="s">
        <v>36</v>
      </c>
      <c r="K21" s="61"/>
      <c r="L21" s="42"/>
      <c r="M21" s="42"/>
      <c r="N21" s="42"/>
      <c r="O21" s="42" t="s">
        <v>35</v>
      </c>
      <c r="P21" s="58"/>
      <c r="Q21" s="41">
        <f t="shared" ref="Q21" si="4">COUNTIF(C21:P21, "Yes")</f>
        <v>5</v>
      </c>
      <c r="R21" s="41">
        <f>COUNTIF(C21:P21, "No")</f>
        <v>1</v>
      </c>
    </row>
    <row r="22" spans="1:18" s="41" customFormat="1" ht="24.9" customHeight="1" x14ac:dyDescent="0.3">
      <c r="A22" s="39" t="s">
        <v>17</v>
      </c>
      <c r="B22" s="40">
        <v>42870</v>
      </c>
      <c r="E22" s="41" t="s">
        <v>35</v>
      </c>
      <c r="H22" s="61"/>
      <c r="I22" s="42" t="s">
        <v>36</v>
      </c>
      <c r="J22" s="42" t="s">
        <v>35</v>
      </c>
      <c r="K22" s="61"/>
      <c r="L22" s="42"/>
      <c r="M22" s="42" t="s">
        <v>35</v>
      </c>
      <c r="N22" s="42"/>
      <c r="O22" s="42" t="s">
        <v>35</v>
      </c>
      <c r="P22" s="58"/>
      <c r="Q22" s="41">
        <f t="shared" si="0"/>
        <v>4</v>
      </c>
      <c r="R22" s="41">
        <f t="shared" si="1"/>
        <v>1</v>
      </c>
    </row>
    <row r="23" spans="1:18" s="41" customFormat="1" ht="24.9" customHeight="1" x14ac:dyDescent="0.3">
      <c r="A23" s="39" t="s">
        <v>16</v>
      </c>
      <c r="B23" s="40">
        <v>42877</v>
      </c>
      <c r="C23" s="41" t="s">
        <v>35</v>
      </c>
      <c r="E23" s="41" t="s">
        <v>35</v>
      </c>
      <c r="F23" s="41" t="s">
        <v>35</v>
      </c>
      <c r="G23" s="42" t="s">
        <v>36</v>
      </c>
      <c r="H23" s="61"/>
      <c r="I23" s="42"/>
      <c r="J23" s="42" t="s">
        <v>35</v>
      </c>
      <c r="K23" s="61"/>
      <c r="L23" s="42"/>
      <c r="M23" s="42"/>
      <c r="N23" s="42"/>
      <c r="O23" s="42" t="s">
        <v>35</v>
      </c>
      <c r="P23" s="58"/>
      <c r="Q23" s="41">
        <f t="shared" si="0"/>
        <v>5</v>
      </c>
      <c r="R23" s="41">
        <f t="shared" si="1"/>
        <v>1</v>
      </c>
    </row>
    <row r="24" spans="1:18" s="41" customFormat="1" ht="24.9" customHeight="1" x14ac:dyDescent="0.3">
      <c r="A24" s="39" t="s">
        <v>18</v>
      </c>
      <c r="B24" s="40">
        <v>42879</v>
      </c>
      <c r="G24" s="42"/>
      <c r="H24" s="61"/>
      <c r="I24" s="42"/>
      <c r="J24" s="42"/>
      <c r="K24" s="61"/>
      <c r="L24" s="42"/>
      <c r="M24" s="42"/>
      <c r="N24" s="42"/>
      <c r="O24" s="42"/>
      <c r="P24" s="58"/>
      <c r="Q24" s="41">
        <f t="shared" si="0"/>
        <v>0</v>
      </c>
      <c r="R24" s="41">
        <f t="shared" si="1"/>
        <v>0</v>
      </c>
    </row>
    <row r="25" spans="1:18" s="41" customFormat="1" ht="24.9" customHeight="1" x14ac:dyDescent="0.3">
      <c r="A25" s="39" t="s">
        <v>15</v>
      </c>
      <c r="B25" s="40" t="s">
        <v>41</v>
      </c>
      <c r="C25" s="41" t="s">
        <v>35</v>
      </c>
      <c r="D25" s="41" t="s">
        <v>35</v>
      </c>
      <c r="E25" s="41" t="s">
        <v>35</v>
      </c>
      <c r="F25" s="41" t="s">
        <v>35</v>
      </c>
      <c r="G25" s="42" t="s">
        <v>35</v>
      </c>
      <c r="H25" s="61"/>
      <c r="I25" s="42" t="s">
        <v>36</v>
      </c>
      <c r="J25" s="42" t="s">
        <v>36</v>
      </c>
      <c r="K25" s="61"/>
      <c r="L25" s="42" t="s">
        <v>35</v>
      </c>
      <c r="M25" s="42" t="s">
        <v>36</v>
      </c>
      <c r="N25" s="42" t="s">
        <v>36</v>
      </c>
      <c r="O25" s="42" t="s">
        <v>35</v>
      </c>
      <c r="P25" s="58"/>
      <c r="Q25" s="41">
        <f t="shared" si="0"/>
        <v>7</v>
      </c>
      <c r="R25" s="41">
        <f t="shared" si="1"/>
        <v>4</v>
      </c>
    </row>
    <row r="26" spans="1:18" s="41" customFormat="1" ht="24.9" customHeight="1" x14ac:dyDescent="0.3">
      <c r="A26" s="39" t="s">
        <v>19</v>
      </c>
      <c r="B26" s="40">
        <v>42898</v>
      </c>
      <c r="C26" s="41" t="s">
        <v>35</v>
      </c>
      <c r="D26" s="41" t="s">
        <v>35</v>
      </c>
      <c r="F26" s="41" t="s">
        <v>36</v>
      </c>
      <c r="G26" s="42"/>
      <c r="H26" s="61"/>
      <c r="I26" s="42"/>
      <c r="J26" s="42"/>
      <c r="K26" s="61"/>
      <c r="L26" s="42"/>
      <c r="M26" s="42"/>
      <c r="N26" s="42"/>
      <c r="O26" s="42"/>
      <c r="P26" s="58"/>
      <c r="Q26" s="41">
        <f t="shared" si="0"/>
        <v>2</v>
      </c>
      <c r="R26" s="41">
        <f t="shared" si="1"/>
        <v>1</v>
      </c>
    </row>
    <row r="27" spans="1:18" s="41" customFormat="1" ht="24.9" customHeight="1" x14ac:dyDescent="0.3">
      <c r="A27" s="39" t="s">
        <v>15</v>
      </c>
      <c r="B27" s="40">
        <v>42926</v>
      </c>
      <c r="C27" s="41" t="s">
        <v>35</v>
      </c>
      <c r="D27" s="41" t="s">
        <v>35</v>
      </c>
      <c r="E27" s="41" t="s">
        <v>36</v>
      </c>
      <c r="F27" s="41" t="s">
        <v>36</v>
      </c>
      <c r="G27" s="41" t="s">
        <v>35</v>
      </c>
      <c r="H27" s="61"/>
      <c r="I27" s="58"/>
      <c r="J27" s="42" t="s">
        <v>35</v>
      </c>
      <c r="K27" s="61"/>
      <c r="L27" s="42" t="s">
        <v>35</v>
      </c>
      <c r="M27" s="42" t="s">
        <v>35</v>
      </c>
      <c r="N27" s="42" t="s">
        <v>35</v>
      </c>
      <c r="O27" s="42" t="s">
        <v>35</v>
      </c>
      <c r="P27" s="58"/>
      <c r="Q27" s="41">
        <f t="shared" si="0"/>
        <v>8</v>
      </c>
      <c r="R27" s="41">
        <f t="shared" si="1"/>
        <v>2</v>
      </c>
    </row>
    <row r="28" spans="1:18" s="41" customFormat="1" ht="20.100000000000001" customHeight="1" x14ac:dyDescent="0.3"/>
    <row r="29" spans="1:18" s="41" customFormat="1" ht="20.100000000000001" customHeight="1" x14ac:dyDescent="0.3">
      <c r="A29" s="45" t="s">
        <v>24</v>
      </c>
      <c r="B29" s="46"/>
      <c r="C29" s="46">
        <f t="shared" ref="C29:P29" si="5">COUNTIF(C4:C27,"Yes")</f>
        <v>18</v>
      </c>
      <c r="D29" s="46">
        <f t="shared" si="5"/>
        <v>10</v>
      </c>
      <c r="E29" s="46">
        <f t="shared" si="5"/>
        <v>18</v>
      </c>
      <c r="F29" s="46">
        <f t="shared" si="5"/>
        <v>14</v>
      </c>
      <c r="G29" s="46">
        <f t="shared" si="5"/>
        <v>7</v>
      </c>
      <c r="H29" s="46">
        <f t="shared" si="5"/>
        <v>1</v>
      </c>
      <c r="I29" s="46">
        <f t="shared" si="5"/>
        <v>5</v>
      </c>
      <c r="J29" s="46">
        <f t="shared" si="5"/>
        <v>12</v>
      </c>
      <c r="K29" s="46">
        <f t="shared" si="5"/>
        <v>2</v>
      </c>
      <c r="L29" s="46">
        <f t="shared" si="5"/>
        <v>5</v>
      </c>
      <c r="M29" s="46">
        <f t="shared" si="5"/>
        <v>9</v>
      </c>
      <c r="N29" s="46">
        <f t="shared" si="5"/>
        <v>6</v>
      </c>
      <c r="O29" s="46">
        <f t="shared" si="5"/>
        <v>16</v>
      </c>
      <c r="P29" s="46">
        <f t="shared" si="5"/>
        <v>0</v>
      </c>
      <c r="Q29" s="41" t="s">
        <v>26</v>
      </c>
      <c r="R29" s="41" t="s">
        <v>26</v>
      </c>
    </row>
    <row r="30" spans="1:18" ht="20.100000000000001" customHeight="1" x14ac:dyDescent="0.3">
      <c r="A30" s="45" t="s">
        <v>25</v>
      </c>
      <c r="B30" s="3"/>
      <c r="C30" s="47">
        <f t="shared" ref="C30:P30" si="6">C29/COUNTA(C4:C27)</f>
        <v>1</v>
      </c>
      <c r="D30" s="47">
        <f t="shared" si="6"/>
        <v>0.90909090909090906</v>
      </c>
      <c r="E30" s="47">
        <f t="shared" si="6"/>
        <v>0.94736842105263153</v>
      </c>
      <c r="F30" s="47">
        <f t="shared" si="6"/>
        <v>0.77777777777777779</v>
      </c>
      <c r="G30" s="47">
        <f>G29/COUNTA(G10:G27)</f>
        <v>0.58333333333333337</v>
      </c>
      <c r="H30" s="47">
        <f>H29/COUNTA(H4:H10)</f>
        <v>0.33333333333333331</v>
      </c>
      <c r="I30" s="47">
        <f t="shared" si="6"/>
        <v>0.7142857142857143</v>
      </c>
      <c r="J30" s="47">
        <f t="shared" si="6"/>
        <v>0.70588235294117652</v>
      </c>
      <c r="K30" s="47">
        <f>K29/COUNTA(K4:K9)</f>
        <v>0.66666666666666663</v>
      </c>
      <c r="L30" s="47">
        <f t="shared" si="6"/>
        <v>0.7142857142857143</v>
      </c>
      <c r="M30" s="47">
        <f t="shared" si="6"/>
        <v>0.9</v>
      </c>
      <c r="N30" s="47">
        <f t="shared" si="6"/>
        <v>0.8571428571428571</v>
      </c>
      <c r="O30" s="47">
        <f t="shared" si="6"/>
        <v>1</v>
      </c>
      <c r="P30" s="47" t="e">
        <f t="shared" si="6"/>
        <v>#DIV/0!</v>
      </c>
    </row>
    <row r="31" spans="1:18" ht="20.100000000000001" customHeight="1" x14ac:dyDescent="0.3"/>
    <row r="32" spans="1:18" ht="20.100000000000001" customHeight="1" x14ac:dyDescent="0.3">
      <c r="A32" s="48" t="s">
        <v>28</v>
      </c>
      <c r="B32" s="49"/>
      <c r="C32" s="50" t="s">
        <v>35</v>
      </c>
      <c r="D32" s="50" t="s">
        <v>36</v>
      </c>
      <c r="E32" s="51" t="s">
        <v>23</v>
      </c>
    </row>
    <row r="33" spans="1:5" ht="20.100000000000001" customHeight="1" x14ac:dyDescent="0.3">
      <c r="A33" s="39" t="s">
        <v>15</v>
      </c>
      <c r="C33" s="41">
        <f>Q25+Q16+Q11+Q4+Q7</f>
        <v>47</v>
      </c>
      <c r="D33" s="41">
        <f>R25+R16+R11+R4+R7</f>
        <v>9</v>
      </c>
      <c r="E33" s="52">
        <f t="shared" ref="E33:E38" si="7">C33/(C33+D33)</f>
        <v>0.8392857142857143</v>
      </c>
    </row>
    <row r="34" spans="1:5" ht="20.100000000000001" customHeight="1" x14ac:dyDescent="0.3">
      <c r="A34" s="39" t="s">
        <v>16</v>
      </c>
      <c r="C34" s="41">
        <f>Q17+Q10+Q8+Q14+Q18+Q23+Q19+Q20+Q21</f>
        <v>43</v>
      </c>
      <c r="D34" s="41">
        <f>R17+R10+R8+R14+R18+R23+R19+R20+R21</f>
        <v>9</v>
      </c>
      <c r="E34" s="52">
        <f t="shared" si="7"/>
        <v>0.82692307692307687</v>
      </c>
    </row>
    <row r="35" spans="1:5" ht="20.100000000000001" customHeight="1" x14ac:dyDescent="0.3">
      <c r="A35" s="39" t="s">
        <v>17</v>
      </c>
      <c r="C35" s="41">
        <f>Q22+Q12+Q5</f>
        <v>9</v>
      </c>
      <c r="D35" s="41">
        <f>R22+R12+R5</f>
        <v>1</v>
      </c>
      <c r="E35" s="52">
        <f t="shared" si="7"/>
        <v>0.9</v>
      </c>
    </row>
    <row r="36" spans="1:5" ht="20.100000000000001" customHeight="1" x14ac:dyDescent="0.3">
      <c r="A36" s="39" t="s">
        <v>18</v>
      </c>
      <c r="C36" s="41">
        <f>Q24+Q13+Q6</f>
        <v>8</v>
      </c>
      <c r="D36" s="41">
        <f>R24+R13+R6</f>
        <v>2</v>
      </c>
      <c r="E36" s="52">
        <f t="shared" si="7"/>
        <v>0.8</v>
      </c>
    </row>
    <row r="37" spans="1:5" ht="20.100000000000001" customHeight="1" x14ac:dyDescent="0.3">
      <c r="A37" s="39" t="s">
        <v>19</v>
      </c>
      <c r="C37" s="41">
        <f>Q9+Q15+Q26</f>
        <v>8</v>
      </c>
      <c r="D37" s="41">
        <f>R9+R15+R26</f>
        <v>2</v>
      </c>
      <c r="E37" s="52">
        <f t="shared" si="7"/>
        <v>0.8</v>
      </c>
    </row>
    <row r="38" spans="1:5" ht="20.100000000000001" customHeight="1" thickBot="1" x14ac:dyDescent="0.35">
      <c r="A38" s="53" t="s">
        <v>27</v>
      </c>
      <c r="B38" s="54"/>
      <c r="C38" s="55">
        <f>SUM(C33:C37)</f>
        <v>115</v>
      </c>
      <c r="D38" s="55">
        <f>SUM(D33:D37)</f>
        <v>23</v>
      </c>
      <c r="E38" s="56">
        <f t="shared" si="7"/>
        <v>0.83333333333333337</v>
      </c>
    </row>
    <row r="39" spans="1:5" ht="20.100000000000001" customHeight="1" thickTop="1" x14ac:dyDescent="0.3"/>
    <row r="40" spans="1:5" ht="20.100000000000001" customHeight="1" x14ac:dyDescent="0.3"/>
    <row r="41" spans="1:5" ht="20.100000000000001" customHeight="1" x14ac:dyDescent="0.3"/>
    <row r="42" spans="1:5" ht="20.100000000000001" customHeight="1" x14ac:dyDescent="0.3"/>
    <row r="52" spans="1:1" x14ac:dyDescent="0.3">
      <c r="A52" s="34" t="s">
        <v>14</v>
      </c>
    </row>
    <row r="53" spans="1:1" x14ac:dyDescent="0.3">
      <c r="A53" s="34" t="s">
        <v>15</v>
      </c>
    </row>
    <row r="54" spans="1:1" x14ac:dyDescent="0.3">
      <c r="A54" s="34" t="s">
        <v>16</v>
      </c>
    </row>
    <row r="55" spans="1:1" x14ac:dyDescent="0.3">
      <c r="A55" s="34" t="s">
        <v>17</v>
      </c>
    </row>
    <row r="56" spans="1:1" x14ac:dyDescent="0.3">
      <c r="A56" s="34" t="s">
        <v>18</v>
      </c>
    </row>
    <row r="57" spans="1:1" x14ac:dyDescent="0.3">
      <c r="A57" s="34" t="s">
        <v>19</v>
      </c>
    </row>
    <row r="58" spans="1:1" x14ac:dyDescent="0.3">
      <c r="A58" s="34" t="s">
        <v>20</v>
      </c>
    </row>
  </sheetData>
  <mergeCells count="3">
    <mergeCell ref="G4:G9"/>
    <mergeCell ref="H11:H27"/>
    <mergeCell ref="K10:K27"/>
  </mergeCells>
  <conditionalFormatting sqref="C4:P4 C10:P10 C5:F9 H5:P9 I12:J27 C11:J11 C12:G27 L11:P27">
    <cfRule type="cellIs" dxfId="1" priority="1" operator="equal">
      <formula>"""Yes"""</formula>
    </cfRule>
  </conditionalFormatting>
  <dataValidations count="1">
    <dataValidation type="list" allowBlank="1" showInputMessage="1" showErrorMessage="1" sqref="A33:A37 A4:A28">
      <formula1>$A$53:$A$58</formula1>
    </dataValidation>
  </dataValidation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="60" zoomScaleNormal="60" workbookViewId="0">
      <selection activeCell="T16" sqref="T16"/>
    </sheetView>
  </sheetViews>
  <sheetFormatPr defaultColWidth="9.109375" defaultRowHeight="15.6" x14ac:dyDescent="0.3"/>
  <cols>
    <col min="1" max="1" width="44.33203125" style="34" customWidth="1"/>
    <col min="2" max="2" width="21.88671875" style="34" customWidth="1"/>
    <col min="3" max="6" width="12.44140625" style="34" customWidth="1"/>
    <col min="7" max="7" width="14.109375" style="34" customWidth="1"/>
    <col min="8" max="9" width="12.44140625" style="34" customWidth="1"/>
    <col min="10" max="10" width="14.88671875" style="34" customWidth="1"/>
    <col min="11" max="12" width="12.44140625" style="34" customWidth="1"/>
    <col min="13" max="13" width="15" style="34" customWidth="1"/>
    <col min="14" max="14" width="13.5546875" style="34" customWidth="1"/>
    <col min="15" max="15" width="19.44140625" style="34" customWidth="1"/>
    <col min="16" max="16" width="6" style="35" customWidth="1"/>
    <col min="17" max="17" width="6.33203125" style="35" customWidth="1"/>
    <col min="18" max="16384" width="9.109375" style="34"/>
  </cols>
  <sheetData>
    <row r="1" spans="1:17" ht="15.75" x14ac:dyDescent="0.25">
      <c r="A1" s="3" t="s">
        <v>13</v>
      </c>
    </row>
    <row r="3" spans="1:17" ht="56.25" customHeight="1" x14ac:dyDescent="0.25">
      <c r="A3" s="36" t="s">
        <v>0</v>
      </c>
      <c r="B3" s="37" t="s">
        <v>1</v>
      </c>
      <c r="C3" s="38" t="s">
        <v>2</v>
      </c>
      <c r="D3" s="38" t="s">
        <v>9</v>
      </c>
      <c r="E3" s="38" t="s">
        <v>6</v>
      </c>
      <c r="F3" s="38" t="s">
        <v>4</v>
      </c>
      <c r="G3" s="38" t="s">
        <v>7</v>
      </c>
      <c r="H3" s="38" t="s">
        <v>32</v>
      </c>
      <c r="I3" s="38" t="s">
        <v>37</v>
      </c>
      <c r="J3" s="38" t="s">
        <v>45</v>
      </c>
      <c r="K3" s="38" t="s">
        <v>38</v>
      </c>
      <c r="L3" s="38" t="s">
        <v>39</v>
      </c>
      <c r="M3" s="38" t="s">
        <v>8</v>
      </c>
      <c r="N3" s="38" t="s">
        <v>46</v>
      </c>
      <c r="O3" s="38" t="s">
        <v>47</v>
      </c>
      <c r="P3" s="37" t="s">
        <v>35</v>
      </c>
      <c r="Q3" s="37" t="s">
        <v>36</v>
      </c>
    </row>
    <row r="4" spans="1:17" s="41" customFormat="1" ht="24.9" customHeight="1" x14ac:dyDescent="0.25">
      <c r="A4" s="39" t="s">
        <v>15</v>
      </c>
      <c r="B4" s="40">
        <v>42989</v>
      </c>
      <c r="C4" s="41" t="s">
        <v>35</v>
      </c>
      <c r="D4" s="41" t="s">
        <v>35</v>
      </c>
      <c r="E4" s="41" t="s">
        <v>35</v>
      </c>
      <c r="F4" s="41" t="s">
        <v>35</v>
      </c>
      <c r="G4" s="41" t="s">
        <v>35</v>
      </c>
      <c r="H4" s="41" t="s">
        <v>35</v>
      </c>
      <c r="I4" s="41" t="s">
        <v>35</v>
      </c>
      <c r="J4" s="41" t="s">
        <v>35</v>
      </c>
      <c r="K4" s="41" t="s">
        <v>35</v>
      </c>
      <c r="L4" s="41" t="s">
        <v>35</v>
      </c>
      <c r="M4" s="58"/>
      <c r="N4" s="58"/>
      <c r="O4" s="58"/>
      <c r="P4" s="41">
        <f t="shared" ref="P4:P26" si="0">COUNTIF(C4:O4, "Yes")</f>
        <v>10</v>
      </c>
      <c r="Q4" s="41">
        <f t="shared" ref="Q4:Q26" si="1">COUNTIF(C4:O4, "No")</f>
        <v>0</v>
      </c>
    </row>
    <row r="5" spans="1:17" s="41" customFormat="1" ht="24.9" customHeight="1" x14ac:dyDescent="0.3">
      <c r="A5" s="39" t="s">
        <v>17</v>
      </c>
      <c r="B5" s="40" t="s">
        <v>44</v>
      </c>
      <c r="E5" s="41" t="s">
        <v>35</v>
      </c>
      <c r="G5" s="59"/>
      <c r="H5" s="42"/>
      <c r="I5" s="42" t="s">
        <v>35</v>
      </c>
      <c r="J5" s="42"/>
      <c r="K5" s="42" t="s">
        <v>35</v>
      </c>
      <c r="L5" s="42"/>
      <c r="M5" s="58"/>
      <c r="N5" s="58"/>
      <c r="O5" s="58"/>
      <c r="P5" s="41">
        <f t="shared" si="0"/>
        <v>3</v>
      </c>
      <c r="Q5" s="41">
        <f t="shared" si="1"/>
        <v>0</v>
      </c>
    </row>
    <row r="6" spans="1:17" s="41" customFormat="1" ht="24.9" customHeight="1" x14ac:dyDescent="0.3">
      <c r="A6" s="39" t="s">
        <v>19</v>
      </c>
      <c r="B6" s="40">
        <v>43010</v>
      </c>
      <c r="C6" s="42" t="s">
        <v>35</v>
      </c>
      <c r="D6" s="41" t="s">
        <v>35</v>
      </c>
      <c r="G6" s="59"/>
      <c r="H6" s="42"/>
      <c r="I6" s="42"/>
      <c r="J6" s="42"/>
      <c r="K6" s="42"/>
      <c r="L6" s="42" t="s">
        <v>35</v>
      </c>
      <c r="M6" s="58"/>
      <c r="N6" s="58"/>
      <c r="O6" s="58"/>
      <c r="P6" s="41">
        <f>COUNTIF(C6:O6, "Yes")</f>
        <v>3</v>
      </c>
      <c r="Q6" s="41">
        <f>COUNTIF(C6:O6, "No")</f>
        <v>0</v>
      </c>
    </row>
    <row r="7" spans="1:17" s="41" customFormat="1" ht="24.9" customHeight="1" x14ac:dyDescent="0.3">
      <c r="A7" s="39" t="s">
        <v>18</v>
      </c>
      <c r="B7" s="40">
        <v>43009</v>
      </c>
      <c r="C7" s="42"/>
      <c r="D7" s="41" t="s">
        <v>35</v>
      </c>
      <c r="E7" s="41" t="s">
        <v>35</v>
      </c>
      <c r="G7" s="59"/>
      <c r="H7" s="42" t="s">
        <v>35</v>
      </c>
      <c r="I7" s="42"/>
      <c r="J7" s="42" t="s">
        <v>35</v>
      </c>
      <c r="K7" s="42" t="s">
        <v>35</v>
      </c>
      <c r="L7" s="42" t="s">
        <v>35</v>
      </c>
      <c r="M7" s="58"/>
      <c r="N7" s="58"/>
      <c r="O7" s="58"/>
      <c r="P7" s="41">
        <f t="shared" si="0"/>
        <v>6</v>
      </c>
      <c r="Q7" s="41">
        <f t="shared" si="1"/>
        <v>0</v>
      </c>
    </row>
    <row r="8" spans="1:17" s="41" customFormat="1" ht="24.9" customHeight="1" x14ac:dyDescent="0.25">
      <c r="A8" s="39" t="s">
        <v>16</v>
      </c>
      <c r="B8" s="40">
        <v>43026</v>
      </c>
      <c r="C8" s="42" t="s">
        <v>35</v>
      </c>
      <c r="E8" s="41" t="s">
        <v>35</v>
      </c>
      <c r="F8" s="41" t="s">
        <v>35</v>
      </c>
      <c r="G8" s="42" t="s">
        <v>35</v>
      </c>
      <c r="H8" s="42"/>
      <c r="I8" s="42" t="s">
        <v>35</v>
      </c>
      <c r="J8" s="42"/>
      <c r="K8" s="42"/>
      <c r="L8" s="42"/>
      <c r="M8" s="58"/>
      <c r="N8" s="58"/>
      <c r="O8" s="58"/>
      <c r="P8" s="41">
        <f t="shared" si="0"/>
        <v>5</v>
      </c>
      <c r="Q8" s="41">
        <f t="shared" si="1"/>
        <v>0</v>
      </c>
    </row>
    <row r="9" spans="1:17" s="41" customFormat="1" ht="24.9" customHeight="1" x14ac:dyDescent="0.25">
      <c r="A9" s="39" t="s">
        <v>15</v>
      </c>
      <c r="B9" s="40">
        <v>43045</v>
      </c>
      <c r="C9" s="42" t="s">
        <v>35</v>
      </c>
      <c r="D9" s="42" t="s">
        <v>35</v>
      </c>
      <c r="E9" s="42" t="s">
        <v>35</v>
      </c>
      <c r="F9" s="42" t="s">
        <v>35</v>
      </c>
      <c r="G9" s="42" t="s">
        <v>35</v>
      </c>
      <c r="H9" s="42" t="s">
        <v>36</v>
      </c>
      <c r="I9" s="42" t="s">
        <v>35</v>
      </c>
      <c r="J9" s="42" t="s">
        <v>35</v>
      </c>
      <c r="K9" s="42" t="s">
        <v>35</v>
      </c>
      <c r="L9" s="42" t="s">
        <v>35</v>
      </c>
      <c r="M9" s="42" t="s">
        <v>35</v>
      </c>
      <c r="N9" s="42" t="s">
        <v>35</v>
      </c>
      <c r="O9" s="42" t="s">
        <v>36</v>
      </c>
      <c r="P9" s="41">
        <f>COUNTIF(C9:O9, "Yes")</f>
        <v>11</v>
      </c>
      <c r="Q9" s="41">
        <f t="shared" si="1"/>
        <v>2</v>
      </c>
    </row>
    <row r="10" spans="1:17" s="41" customFormat="1" ht="24.9" customHeight="1" x14ac:dyDescent="0.3">
      <c r="A10" s="39" t="s">
        <v>16</v>
      </c>
      <c r="B10" s="40">
        <v>43052</v>
      </c>
      <c r="C10" s="42"/>
      <c r="G10" s="42"/>
      <c r="H10" s="59"/>
      <c r="I10" s="42"/>
      <c r="J10" s="42"/>
      <c r="K10" s="59"/>
      <c r="L10" s="42"/>
      <c r="M10" s="42"/>
      <c r="N10" s="42"/>
      <c r="O10" s="42"/>
      <c r="P10" s="41">
        <f>COUNTIF(C10:O10, "Yes")</f>
        <v>0</v>
      </c>
      <c r="Q10" s="41">
        <f>COUNTIF(C10:O10, "No")</f>
        <v>0</v>
      </c>
    </row>
    <row r="11" spans="1:17" s="41" customFormat="1" ht="24.9" customHeight="1" x14ac:dyDescent="0.3">
      <c r="A11" s="39" t="s">
        <v>17</v>
      </c>
      <c r="B11" s="40"/>
      <c r="G11" s="42"/>
      <c r="H11" s="59"/>
      <c r="I11" s="42"/>
      <c r="J11" s="42"/>
      <c r="K11" s="59"/>
      <c r="L11" s="42"/>
      <c r="M11" s="42"/>
      <c r="N11" s="42"/>
      <c r="O11" s="42"/>
      <c r="P11" s="41">
        <f t="shared" si="0"/>
        <v>0</v>
      </c>
      <c r="Q11" s="41">
        <f t="shared" si="1"/>
        <v>0</v>
      </c>
    </row>
    <row r="12" spans="1:17" s="41" customFormat="1" ht="24.9" customHeight="1" x14ac:dyDescent="0.3">
      <c r="A12" s="39" t="s">
        <v>18</v>
      </c>
      <c r="B12" s="40"/>
      <c r="G12" s="42"/>
      <c r="H12" s="59"/>
      <c r="I12" s="42"/>
      <c r="J12" s="42"/>
      <c r="K12" s="59"/>
      <c r="L12" s="42"/>
      <c r="M12" s="42"/>
      <c r="N12" s="42"/>
      <c r="O12" s="42"/>
      <c r="P12" s="41">
        <f t="shared" si="0"/>
        <v>0</v>
      </c>
      <c r="Q12" s="41">
        <f t="shared" si="1"/>
        <v>0</v>
      </c>
    </row>
    <row r="13" spans="1:17" s="41" customFormat="1" ht="24.9" customHeight="1" x14ac:dyDescent="0.3">
      <c r="A13" s="39" t="s">
        <v>16</v>
      </c>
      <c r="B13" s="40"/>
      <c r="G13" s="42"/>
      <c r="H13" s="59"/>
      <c r="I13" s="42"/>
      <c r="J13" s="42"/>
      <c r="K13" s="59"/>
      <c r="L13" s="42"/>
      <c r="M13" s="42"/>
      <c r="N13" s="42"/>
      <c r="O13" s="42"/>
      <c r="P13" s="41">
        <f t="shared" si="0"/>
        <v>0</v>
      </c>
      <c r="Q13" s="41">
        <f t="shared" si="1"/>
        <v>0</v>
      </c>
    </row>
    <row r="14" spans="1:17" s="41" customFormat="1" ht="24.9" customHeight="1" x14ac:dyDescent="0.3">
      <c r="A14" s="39" t="s">
        <v>19</v>
      </c>
      <c r="B14" s="40"/>
      <c r="G14" s="42"/>
      <c r="H14" s="59"/>
      <c r="I14" s="42"/>
      <c r="J14" s="57"/>
      <c r="K14" s="59"/>
      <c r="L14" s="42"/>
      <c r="M14" s="42"/>
      <c r="N14" s="42"/>
      <c r="O14" s="42"/>
      <c r="P14" s="41">
        <f t="shared" si="0"/>
        <v>0</v>
      </c>
      <c r="Q14" s="41">
        <f t="shared" si="1"/>
        <v>0</v>
      </c>
    </row>
    <row r="15" spans="1:17" s="41" customFormat="1" ht="24.9" customHeight="1" x14ac:dyDescent="0.3">
      <c r="A15" s="39" t="s">
        <v>15</v>
      </c>
      <c r="B15" s="40">
        <v>43157</v>
      </c>
      <c r="G15" s="42"/>
      <c r="H15" s="59"/>
      <c r="I15" s="42"/>
      <c r="J15" s="42"/>
      <c r="K15" s="59"/>
      <c r="L15" s="42"/>
      <c r="M15" s="42"/>
      <c r="N15" s="42"/>
      <c r="O15" s="42"/>
      <c r="P15" s="41">
        <f>COUNTIF(C15:O15, "Yes")</f>
        <v>0</v>
      </c>
      <c r="Q15" s="41">
        <f t="shared" si="1"/>
        <v>0</v>
      </c>
    </row>
    <row r="16" spans="1:17" s="41" customFormat="1" ht="24.9" customHeight="1" x14ac:dyDescent="0.3">
      <c r="A16" s="39" t="s">
        <v>16</v>
      </c>
      <c r="B16" s="40"/>
      <c r="G16" s="42"/>
      <c r="H16" s="59"/>
      <c r="I16" s="42"/>
      <c r="J16" s="42"/>
      <c r="K16" s="59"/>
      <c r="L16" s="42"/>
      <c r="M16" s="42"/>
      <c r="N16" s="42"/>
      <c r="O16" s="42"/>
      <c r="P16" s="41">
        <f t="shared" si="0"/>
        <v>0</v>
      </c>
      <c r="Q16" s="41">
        <f t="shared" si="1"/>
        <v>0</v>
      </c>
    </row>
    <row r="17" spans="1:17" s="41" customFormat="1" ht="24.9" customHeight="1" x14ac:dyDescent="0.3">
      <c r="A17" s="39" t="s">
        <v>16</v>
      </c>
      <c r="B17" s="40"/>
      <c r="G17" s="42"/>
      <c r="H17" s="59"/>
      <c r="I17" s="42"/>
      <c r="J17" s="42"/>
      <c r="K17" s="59"/>
      <c r="L17" s="42"/>
      <c r="M17" s="42"/>
      <c r="N17" s="42"/>
      <c r="O17" s="42"/>
      <c r="P17" s="41">
        <f t="shared" si="0"/>
        <v>0</v>
      </c>
      <c r="Q17" s="41">
        <f t="shared" si="1"/>
        <v>0</v>
      </c>
    </row>
    <row r="18" spans="1:17" s="41" customFormat="1" ht="24.9" customHeight="1" x14ac:dyDescent="0.3">
      <c r="A18" s="39" t="s">
        <v>16</v>
      </c>
      <c r="B18" s="40"/>
      <c r="G18" s="42"/>
      <c r="H18" s="59"/>
      <c r="I18" s="42"/>
      <c r="J18" s="42"/>
      <c r="K18" s="59"/>
      <c r="L18" s="42"/>
      <c r="M18" s="42"/>
      <c r="N18" s="42"/>
      <c r="O18" s="42"/>
      <c r="P18" s="41">
        <f t="shared" si="0"/>
        <v>0</v>
      </c>
      <c r="Q18" s="41">
        <f t="shared" si="1"/>
        <v>0</v>
      </c>
    </row>
    <row r="19" spans="1:17" s="41" customFormat="1" ht="24.9" customHeight="1" x14ac:dyDescent="0.3">
      <c r="A19" s="39" t="s">
        <v>16</v>
      </c>
      <c r="B19" s="40"/>
      <c r="G19" s="42"/>
      <c r="H19" s="59"/>
      <c r="I19" s="42"/>
      <c r="J19" s="42"/>
      <c r="K19" s="59"/>
      <c r="L19" s="42"/>
      <c r="M19" s="42"/>
      <c r="N19" s="42"/>
      <c r="O19" s="42"/>
      <c r="P19" s="41">
        <f t="shared" si="0"/>
        <v>0</v>
      </c>
      <c r="Q19" s="41">
        <f t="shared" si="1"/>
        <v>0</v>
      </c>
    </row>
    <row r="20" spans="1:17" s="41" customFormat="1" ht="24.9" customHeight="1" x14ac:dyDescent="0.3">
      <c r="A20" s="39" t="s">
        <v>16</v>
      </c>
      <c r="B20" s="40"/>
      <c r="G20" s="42"/>
      <c r="H20" s="59"/>
      <c r="I20" s="42"/>
      <c r="J20" s="42"/>
      <c r="K20" s="59"/>
      <c r="L20" s="42"/>
      <c r="M20" s="42"/>
      <c r="N20" s="42"/>
      <c r="O20" s="42"/>
      <c r="P20" s="41">
        <f t="shared" si="0"/>
        <v>0</v>
      </c>
      <c r="Q20" s="41">
        <f t="shared" si="1"/>
        <v>0</v>
      </c>
    </row>
    <row r="21" spans="1:17" s="41" customFormat="1" ht="24.9" customHeight="1" x14ac:dyDescent="0.3">
      <c r="A21" s="39" t="s">
        <v>17</v>
      </c>
      <c r="B21" s="40"/>
      <c r="G21" s="42"/>
      <c r="H21" s="59"/>
      <c r="I21" s="42"/>
      <c r="J21" s="42"/>
      <c r="K21" s="59"/>
      <c r="L21" s="42"/>
      <c r="M21" s="42"/>
      <c r="N21" s="42"/>
      <c r="O21" s="42"/>
      <c r="P21" s="41">
        <f t="shared" si="0"/>
        <v>0</v>
      </c>
      <c r="Q21" s="41">
        <f t="shared" si="1"/>
        <v>0</v>
      </c>
    </row>
    <row r="22" spans="1:17" s="41" customFormat="1" ht="24.9" customHeight="1" x14ac:dyDescent="0.3">
      <c r="A22" s="39" t="s">
        <v>16</v>
      </c>
      <c r="B22" s="40"/>
      <c r="G22" s="42"/>
      <c r="H22" s="59"/>
      <c r="I22" s="42"/>
      <c r="J22" s="42"/>
      <c r="K22" s="59"/>
      <c r="L22" s="42"/>
      <c r="M22" s="42"/>
      <c r="N22" s="42"/>
      <c r="O22" s="42"/>
      <c r="P22" s="41">
        <f t="shared" si="0"/>
        <v>0</v>
      </c>
      <c r="Q22" s="41">
        <f t="shared" si="1"/>
        <v>0</v>
      </c>
    </row>
    <row r="23" spans="1:17" s="41" customFormat="1" ht="24.9" customHeight="1" x14ac:dyDescent="0.3">
      <c r="A23" s="39" t="s">
        <v>18</v>
      </c>
      <c r="B23" s="40"/>
      <c r="G23" s="42"/>
      <c r="H23" s="59"/>
      <c r="I23" s="42"/>
      <c r="J23" s="42"/>
      <c r="K23" s="59"/>
      <c r="L23" s="42"/>
      <c r="M23" s="42"/>
      <c r="N23" s="42"/>
      <c r="O23" s="42"/>
      <c r="P23" s="41">
        <f t="shared" si="0"/>
        <v>0</v>
      </c>
      <c r="Q23" s="41">
        <f t="shared" si="1"/>
        <v>0</v>
      </c>
    </row>
    <row r="24" spans="1:17" s="41" customFormat="1" ht="24.9" customHeight="1" x14ac:dyDescent="0.3">
      <c r="A24" s="39" t="s">
        <v>15</v>
      </c>
      <c r="B24" s="40">
        <v>43255</v>
      </c>
      <c r="G24" s="42"/>
      <c r="H24" s="59"/>
      <c r="I24" s="42"/>
      <c r="J24" s="42"/>
      <c r="K24" s="59"/>
      <c r="L24" s="42"/>
      <c r="M24" s="42"/>
      <c r="N24" s="42"/>
      <c r="O24" s="42"/>
      <c r="P24" s="41">
        <f t="shared" si="0"/>
        <v>0</v>
      </c>
      <c r="Q24" s="41">
        <f t="shared" si="1"/>
        <v>0</v>
      </c>
    </row>
    <row r="25" spans="1:17" s="41" customFormat="1" ht="24.9" customHeight="1" x14ac:dyDescent="0.3">
      <c r="A25" s="39" t="s">
        <v>19</v>
      </c>
      <c r="B25" s="40"/>
      <c r="G25" s="42"/>
      <c r="H25" s="59"/>
      <c r="I25" s="42"/>
      <c r="J25" s="42"/>
      <c r="K25" s="59"/>
      <c r="L25" s="42"/>
      <c r="M25" s="42"/>
      <c r="N25" s="42"/>
      <c r="O25" s="42"/>
      <c r="P25" s="41">
        <f t="shared" si="0"/>
        <v>0</v>
      </c>
      <c r="Q25" s="41">
        <f t="shared" si="1"/>
        <v>0</v>
      </c>
    </row>
    <row r="26" spans="1:17" s="41" customFormat="1" ht="24.9" customHeight="1" x14ac:dyDescent="0.3">
      <c r="A26" s="39" t="s">
        <v>15</v>
      </c>
      <c r="B26" s="40">
        <v>43290</v>
      </c>
      <c r="G26" s="42"/>
      <c r="H26" s="59"/>
      <c r="I26" s="42"/>
      <c r="J26" s="42"/>
      <c r="K26" s="59"/>
      <c r="L26" s="42"/>
      <c r="M26" s="42"/>
      <c r="N26" s="42"/>
      <c r="O26" s="42"/>
      <c r="P26" s="41">
        <f t="shared" si="0"/>
        <v>0</v>
      </c>
      <c r="Q26" s="41">
        <f t="shared" si="1"/>
        <v>0</v>
      </c>
    </row>
    <row r="27" spans="1:17" s="41" customFormat="1" ht="20.100000000000001" customHeight="1" x14ac:dyDescent="0.3"/>
    <row r="28" spans="1:17" s="41" customFormat="1" ht="20.100000000000001" customHeight="1" x14ac:dyDescent="0.3">
      <c r="A28" s="45" t="s">
        <v>24</v>
      </c>
      <c r="B28" s="46"/>
      <c r="C28" s="46">
        <f t="shared" ref="C28:O28" si="2">COUNTIF(C4:C26,"Yes")</f>
        <v>4</v>
      </c>
      <c r="D28" s="46">
        <f t="shared" si="2"/>
        <v>4</v>
      </c>
      <c r="E28" s="46">
        <f t="shared" si="2"/>
        <v>5</v>
      </c>
      <c r="F28" s="46">
        <f t="shared" si="2"/>
        <v>3</v>
      </c>
      <c r="G28" s="46">
        <f t="shared" si="2"/>
        <v>3</v>
      </c>
      <c r="H28" s="46">
        <f t="shared" si="2"/>
        <v>2</v>
      </c>
      <c r="I28" s="46">
        <f t="shared" si="2"/>
        <v>4</v>
      </c>
      <c r="J28" s="46">
        <f t="shared" si="2"/>
        <v>3</v>
      </c>
      <c r="K28" s="46">
        <f t="shared" si="2"/>
        <v>4</v>
      </c>
      <c r="L28" s="46">
        <f t="shared" si="2"/>
        <v>4</v>
      </c>
      <c r="M28" s="46">
        <f t="shared" si="2"/>
        <v>1</v>
      </c>
      <c r="N28" s="46">
        <f t="shared" si="2"/>
        <v>1</v>
      </c>
      <c r="O28" s="46">
        <f t="shared" si="2"/>
        <v>0</v>
      </c>
      <c r="P28" s="41" t="s">
        <v>26</v>
      </c>
      <c r="Q28" s="41" t="s">
        <v>26</v>
      </c>
    </row>
    <row r="29" spans="1:17" ht="20.100000000000001" customHeight="1" x14ac:dyDescent="0.3">
      <c r="A29" s="45" t="s">
        <v>25</v>
      </c>
      <c r="B29" s="3"/>
      <c r="C29" s="47">
        <f>C28/COUNTA(C4:C26)</f>
        <v>1</v>
      </c>
      <c r="D29" s="47">
        <f>D28/COUNTA(D4:D26)</f>
        <v>1</v>
      </c>
      <c r="E29" s="47">
        <f>E28/COUNTA(E4:E26)</f>
        <v>1</v>
      </c>
      <c r="F29" s="47">
        <f>F28/COUNTA(F4:F26)</f>
        <v>1</v>
      </c>
      <c r="G29" s="47">
        <f>G28/COUNTA(G4:G26)</f>
        <v>1</v>
      </c>
      <c r="H29" s="47">
        <f>H28/COUNTA(H4:H8)</f>
        <v>1</v>
      </c>
      <c r="I29" s="47">
        <f>I28/COUNTA(I4:I26)</f>
        <v>1</v>
      </c>
      <c r="J29" s="47">
        <f>J28/COUNTA(J4:J26)</f>
        <v>1</v>
      </c>
      <c r="K29" s="47">
        <f>K28/COUNTA(K4:K26)</f>
        <v>1</v>
      </c>
      <c r="L29" s="47">
        <f>L28/COUNTA(L4:L26)</f>
        <v>1</v>
      </c>
      <c r="M29" s="47">
        <f>M28/COUNTA(M9:M26)</f>
        <v>1</v>
      </c>
      <c r="N29" s="47">
        <f>N28/COUNTA(N9:N26)</f>
        <v>1</v>
      </c>
      <c r="O29" s="47">
        <f>O28/COUNTA(O9:O26)</f>
        <v>0</v>
      </c>
    </row>
    <row r="30" spans="1:17" ht="20.100000000000001" customHeight="1" x14ac:dyDescent="0.3"/>
    <row r="31" spans="1:17" ht="20.100000000000001" customHeight="1" x14ac:dyDescent="0.3">
      <c r="A31" s="48" t="s">
        <v>28</v>
      </c>
      <c r="B31" s="49"/>
      <c r="C31" s="50" t="s">
        <v>35</v>
      </c>
      <c r="D31" s="50" t="s">
        <v>36</v>
      </c>
      <c r="E31" s="51" t="s">
        <v>23</v>
      </c>
    </row>
    <row r="32" spans="1:17" ht="20.100000000000001" customHeight="1" x14ac:dyDescent="0.3">
      <c r="A32" s="39" t="s">
        <v>15</v>
      </c>
      <c r="C32" s="41">
        <f>P24+P15+P9+P4+P26</f>
        <v>21</v>
      </c>
      <c r="D32" s="41">
        <f>Q24+Q15+Q9+Q4+Q26</f>
        <v>2</v>
      </c>
      <c r="E32" s="52">
        <f t="shared" ref="E32:E37" si="3">C32/(C32+D32)</f>
        <v>0.91304347826086951</v>
      </c>
    </row>
    <row r="33" spans="1:5" ht="20.100000000000001" customHeight="1" x14ac:dyDescent="0.3">
      <c r="A33" s="39" t="s">
        <v>16</v>
      </c>
      <c r="C33" s="41">
        <f>P16+P8+P13+P17+P22+P18+P19+P20+P10</f>
        <v>5</v>
      </c>
      <c r="D33" s="41">
        <f>Q16+Q8+Q13+Q17+Q22+Q18+Q19+Q20+Q10</f>
        <v>0</v>
      </c>
      <c r="E33" s="52">
        <f>C33/(C33+D33)</f>
        <v>1</v>
      </c>
    </row>
    <row r="34" spans="1:5" ht="20.100000000000001" customHeight="1" x14ac:dyDescent="0.3">
      <c r="A34" s="39" t="s">
        <v>17</v>
      </c>
      <c r="C34" s="41">
        <f>P21+P11+P5</f>
        <v>3</v>
      </c>
      <c r="D34" s="41">
        <f>Q21+Q11+Q5</f>
        <v>0</v>
      </c>
      <c r="E34" s="52">
        <f t="shared" si="3"/>
        <v>1</v>
      </c>
    </row>
    <row r="35" spans="1:5" ht="20.100000000000001" customHeight="1" x14ac:dyDescent="0.3">
      <c r="A35" s="39" t="s">
        <v>18</v>
      </c>
      <c r="C35" s="41">
        <f>P23+P12+P7</f>
        <v>6</v>
      </c>
      <c r="D35" s="41">
        <f>Q23+Q12+Q7</f>
        <v>0</v>
      </c>
      <c r="E35" s="52">
        <f t="shared" si="3"/>
        <v>1</v>
      </c>
    </row>
    <row r="36" spans="1:5" ht="20.100000000000001" customHeight="1" x14ac:dyDescent="0.3">
      <c r="A36" s="39" t="s">
        <v>19</v>
      </c>
      <c r="C36" s="41">
        <f>P6+P14+P25</f>
        <v>3</v>
      </c>
      <c r="D36" s="41">
        <f>Q6+Q14+Q25</f>
        <v>0</v>
      </c>
      <c r="E36" s="52">
        <f t="shared" si="3"/>
        <v>1</v>
      </c>
    </row>
    <row r="37" spans="1:5" ht="20.100000000000001" customHeight="1" thickBot="1" x14ac:dyDescent="0.35">
      <c r="A37" s="53" t="s">
        <v>27</v>
      </c>
      <c r="B37" s="54"/>
      <c r="C37" s="55">
        <f>SUM(C32:C36)</f>
        <v>38</v>
      </c>
      <c r="D37" s="55">
        <f>SUM(D32:D36)</f>
        <v>2</v>
      </c>
      <c r="E37" s="56">
        <f t="shared" si="3"/>
        <v>0.95</v>
      </c>
    </row>
    <row r="38" spans="1:5" ht="20.100000000000001" customHeight="1" thickTop="1" x14ac:dyDescent="0.3"/>
    <row r="39" spans="1:5" ht="20.100000000000001" customHeight="1" x14ac:dyDescent="0.3"/>
    <row r="40" spans="1:5" ht="20.100000000000001" customHeight="1" x14ac:dyDescent="0.3"/>
    <row r="41" spans="1:5" ht="20.100000000000001" customHeight="1" x14ac:dyDescent="0.3"/>
    <row r="51" spans="1:1" x14ac:dyDescent="0.3">
      <c r="A51" s="34" t="s">
        <v>14</v>
      </c>
    </row>
    <row r="52" spans="1:1" x14ac:dyDescent="0.3">
      <c r="A52" s="34" t="s">
        <v>15</v>
      </c>
    </row>
    <row r="53" spans="1:1" x14ac:dyDescent="0.3">
      <c r="A53" s="34" t="s">
        <v>16</v>
      </c>
    </row>
    <row r="54" spans="1:1" x14ac:dyDescent="0.3">
      <c r="A54" s="34" t="s">
        <v>17</v>
      </c>
    </row>
    <row r="55" spans="1:1" x14ac:dyDescent="0.3">
      <c r="A55" s="34" t="s">
        <v>18</v>
      </c>
    </row>
    <row r="56" spans="1:1" x14ac:dyDescent="0.3">
      <c r="A56" s="34" t="s">
        <v>19</v>
      </c>
    </row>
    <row r="57" spans="1:1" x14ac:dyDescent="0.3">
      <c r="A57" s="34" t="s">
        <v>20</v>
      </c>
    </row>
  </sheetData>
  <conditionalFormatting sqref="I11:J26 C10:J10 C11:G26 L10:O26 C4:O4 C5:F8 H5:O8 C9:O9">
    <cfRule type="cellIs" dxfId="0" priority="1" operator="equal">
      <formula>"""Yes"""</formula>
    </cfRule>
  </conditionalFormatting>
  <dataValidations count="1">
    <dataValidation type="list" allowBlank="1" showInputMessage="1" showErrorMessage="1" sqref="A32:A36 A4:A27">
      <formula1>$A$52:$A$57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2012-13</vt:lpstr>
      <vt:lpstr>2013-14</vt:lpstr>
      <vt:lpstr>2014-15</vt:lpstr>
      <vt:lpstr>2015-16</vt:lpstr>
      <vt:lpstr>2016-17</vt:lpstr>
      <vt:lpstr>2017-18</vt:lpstr>
      <vt:lpstr>Sheet1</vt:lpstr>
      <vt:lpstr>'2012-13'!Print_Area</vt:lpstr>
      <vt:lpstr>'2013-14'!Print_Area</vt:lpstr>
      <vt:lpstr>'2015-16'!Print_Area</vt:lpstr>
      <vt:lpstr>'2016-17'!Print_Area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Andrew King</cp:lastModifiedBy>
  <cp:lastPrinted>2017-02-28T19:32:50Z</cp:lastPrinted>
  <dcterms:created xsi:type="dcterms:W3CDTF">2013-06-26T21:14:27Z</dcterms:created>
  <dcterms:modified xsi:type="dcterms:W3CDTF">2017-11-10T14:16:11Z</dcterms:modified>
</cp:coreProperties>
</file>